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JHL\2020\JHL-15-20 Rekonstrukcija vodovodnega mostu-vzpostavitev povezave Mesta s Krajinskim parkom Ljubljansko barje za pešce in kolesarje\Razpisna dokumentacija\"/>
    </mc:Choice>
  </mc:AlternateContent>
  <bookViews>
    <workbookView xWindow="0" yWindow="0" windowWidth="28800" windowHeight="14100" tabRatio="763" firstSheet="1" activeTab="1"/>
  </bookViews>
  <sheets>
    <sheet name="osnova" sheetId="1" state="hidden" r:id="rId1"/>
    <sheet name="rekapitulacija" sheetId="41" r:id="rId2"/>
    <sheet name="javni vodovod" sheetId="36" r:id="rId3"/>
    <sheet name="VKS-osn" sheetId="42" r:id="rId4"/>
    <sheet name="VKS-rek" sheetId="43" r:id="rId5"/>
    <sheet name="VKS-prip" sheetId="44" r:id="rId6"/>
    <sheet name="VKS-ruš" sheetId="45" r:id="rId7"/>
    <sheet name="VKS-temelj" sheetId="46" r:id="rId8"/>
    <sheet name="VKS-zem" sheetId="47" r:id="rId9"/>
    <sheet name="VKS-arm" sheetId="48" r:id="rId10"/>
    <sheet name="VKS-tes" sheetId="49" r:id="rId11"/>
    <sheet name="VKS-ključ" sheetId="50" r:id="rId12"/>
    <sheet name="VKS-razno" sheetId="51" r:id="rId13"/>
    <sheet name="MOL-osn" sheetId="52" r:id="rId14"/>
    <sheet name="MOL-rek" sheetId="53" r:id="rId15"/>
    <sheet name="MOL-zem" sheetId="54" r:id="rId16"/>
    <sheet name="MOL-ključ" sheetId="55" r:id="rId17"/>
    <sheet name="MOL-miz" sheetId="56" r:id="rId18"/>
    <sheet name="MOL-brež" sheetId="57" r:id="rId19"/>
  </sheets>
  <definedNames>
    <definedName name="Izm_11.005" localSheetId="1">#REF!</definedName>
    <definedName name="Izm_11.005">#REF!</definedName>
    <definedName name="Izm_11.006" localSheetId="1">#REF!</definedName>
    <definedName name="Izm_11.006">#REF!</definedName>
    <definedName name="Izm_11.007" localSheetId="1">"$#REF!.$A$12:$H$19"</definedName>
    <definedName name="Izm_11.007">#REF!</definedName>
    <definedName name="Izm_11.009" localSheetId="1">"$#REF!.$A$2:$H$9"</definedName>
    <definedName name="Izm_11.009">#REF!</definedName>
    <definedName name="_xlnm.Print_Area" localSheetId="2">'javni vodovod'!$A$1:$I$258</definedName>
    <definedName name="_xlnm.Print_Area" localSheetId="0">osnova!$1:$1048576</definedName>
    <definedName name="Print_Area" localSheetId="13">'MOL-osn'!$1:$1048576</definedName>
    <definedName name="Print_Area" localSheetId="3">'VKS-osn'!$1:$1048576</definedName>
    <definedName name="s_Prip_del" localSheetId="1">"$Popis.$#REF!$#REF!"</definedName>
    <definedName name="s_Prip_del">'javni vodovod'!#REF!</definedName>
    <definedName name="SU_MONTDELA" localSheetId="1">#REF!</definedName>
    <definedName name="su_montdela">'javni vodovod'!$H$170</definedName>
    <definedName name="SU_MONTDELAHP">#REF!</definedName>
    <definedName name="SU_NABAVAMAT" localSheetId="1">#REF!</definedName>
    <definedName name="SU_NABAVAMAT">'javni vodovod'!$H$258</definedName>
    <definedName name="SU_NABAVAMAThp">#REF!</definedName>
    <definedName name="su_PREDDELA">'javni vodovod'!#REF!</definedName>
    <definedName name="SU_ZEMDELA" localSheetId="1">#REF!</definedName>
    <definedName name="SU_ZEMDELA">'javni vodovod'!$H$137</definedName>
    <definedName name="su_zemhp">#REF!</definedName>
    <definedName name="Sub_11" localSheetId="1">"$Popis.$#REF!$#REF!"</definedName>
    <definedName name="Sub_11">'javni vodovod'!$H$262</definedName>
    <definedName name="Sub_12" localSheetId="1">"$Popis.$#REF!$#REF!"</definedName>
    <definedName name="Sub_12">'javni vodovod'!#REF!</definedName>
    <definedName name="xxx">#REF!</definedName>
    <definedName name="xxx1">#REF!</definedName>
    <definedName name="xxx2">#REF!</definedName>
    <definedName name="xxx3">#REF!</definedName>
    <definedName name="xxx4">#REF!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4" i="57" l="1"/>
  <c r="G51" i="57"/>
  <c r="G48" i="57"/>
  <c r="G45" i="57"/>
  <c r="G40" i="57"/>
  <c r="G37" i="57"/>
  <c r="G32" i="57"/>
  <c r="G29" i="57"/>
  <c r="G24" i="57"/>
  <c r="G21" i="57"/>
  <c r="G9" i="57"/>
  <c r="G6" i="57"/>
  <c r="G56" i="57" s="1"/>
  <c r="G15" i="53" s="1"/>
  <c r="G23" i="56"/>
  <c r="G20" i="56"/>
  <c r="G17" i="56"/>
  <c r="G14" i="56"/>
  <c r="G11" i="56"/>
  <c r="G25" i="56" s="1"/>
  <c r="G13" i="53" s="1"/>
  <c r="G20" i="55"/>
  <c r="G17" i="55"/>
  <c r="G14" i="55"/>
  <c r="G11" i="55"/>
  <c r="G22" i="55" s="1"/>
  <c r="G11" i="53" s="1"/>
  <c r="G28" i="54"/>
  <c r="G25" i="54"/>
  <c r="G22" i="54"/>
  <c r="G19" i="54"/>
  <c r="G16" i="54"/>
  <c r="G13" i="54"/>
  <c r="G30" i="54" s="1"/>
  <c r="G5" i="53" s="1"/>
  <c r="G7" i="53" s="1"/>
  <c r="G18" i="53" l="1"/>
  <c r="G20" i="53"/>
  <c r="G28" i="52" s="1"/>
  <c r="G18" i="41" s="1"/>
  <c r="G35" i="51" l="1"/>
  <c r="G32" i="51"/>
  <c r="G29" i="51"/>
  <c r="G26" i="51"/>
  <c r="G23" i="51"/>
  <c r="G20" i="51"/>
  <c r="G17" i="51"/>
  <c r="G12" i="51"/>
  <c r="G9" i="51"/>
  <c r="G4" i="51"/>
  <c r="G37" i="51" s="1"/>
  <c r="G23" i="43" s="1"/>
  <c r="G46" i="50"/>
  <c r="G43" i="50"/>
  <c r="G40" i="50"/>
  <c r="G37" i="50"/>
  <c r="G34" i="50"/>
  <c r="G31" i="50"/>
  <c r="G28" i="50"/>
  <c r="G25" i="50"/>
  <c r="G22" i="50"/>
  <c r="G19" i="50"/>
  <c r="G16" i="50"/>
  <c r="G12" i="50"/>
  <c r="G48" i="50" s="1"/>
  <c r="G21" i="43" s="1"/>
  <c r="G25" i="43" s="1"/>
  <c r="G39" i="49"/>
  <c r="G36" i="49"/>
  <c r="G33" i="49"/>
  <c r="G30" i="49"/>
  <c r="G27" i="49"/>
  <c r="G24" i="49"/>
  <c r="G21" i="49"/>
  <c r="G18" i="49"/>
  <c r="G15" i="49"/>
  <c r="G12" i="49"/>
  <c r="G41" i="49" s="1"/>
  <c r="G15" i="43" s="1"/>
  <c r="G60" i="48"/>
  <c r="G57" i="48"/>
  <c r="G54" i="48"/>
  <c r="G49" i="48"/>
  <c r="G46" i="48"/>
  <c r="G43" i="48"/>
  <c r="G35" i="48"/>
  <c r="G32" i="48"/>
  <c r="G27" i="48"/>
  <c r="G24" i="48"/>
  <c r="G21" i="48"/>
  <c r="G18" i="48"/>
  <c r="G62" i="48" s="1"/>
  <c r="G13" i="43" s="1"/>
  <c r="G15" i="48"/>
  <c r="G36" i="47"/>
  <c r="G33" i="47"/>
  <c r="G30" i="47"/>
  <c r="G27" i="47"/>
  <c r="G24" i="47"/>
  <c r="G21" i="47"/>
  <c r="G18" i="47"/>
  <c r="G15" i="47"/>
  <c r="G12" i="47"/>
  <c r="G9" i="47"/>
  <c r="G39" i="47" s="1"/>
  <c r="G11" i="43" s="1"/>
  <c r="G50" i="46"/>
  <c r="G47" i="46"/>
  <c r="G44" i="46"/>
  <c r="G41" i="46"/>
  <c r="G38" i="46"/>
  <c r="G35" i="46"/>
  <c r="G32" i="46"/>
  <c r="G29" i="46"/>
  <c r="G26" i="46"/>
  <c r="G23" i="46"/>
  <c r="G20" i="46"/>
  <c r="G15" i="46"/>
  <c r="G10" i="46"/>
  <c r="G7" i="46"/>
  <c r="G4" i="46"/>
  <c r="G52" i="46" s="1"/>
  <c r="G9" i="43" s="1"/>
  <c r="G18" i="45"/>
  <c r="G15" i="45"/>
  <c r="G12" i="45"/>
  <c r="G9" i="45"/>
  <c r="G20" i="45" s="1"/>
  <c r="G7" i="43" s="1"/>
  <c r="G22" i="44"/>
  <c r="G19" i="44"/>
  <c r="G16" i="44"/>
  <c r="G11" i="44"/>
  <c r="G8" i="44"/>
  <c r="G24" i="44" s="1"/>
  <c r="G5" i="43" s="1"/>
  <c r="G17" i="43" l="1"/>
  <c r="G27" i="43" s="1"/>
  <c r="G28" i="42" s="1"/>
  <c r="G14" i="41" s="1"/>
  <c r="H255" i="36" l="1"/>
  <c r="H253" i="36"/>
  <c r="H252" i="36"/>
  <c r="H250" i="36"/>
  <c r="H249" i="36"/>
  <c r="H247" i="36"/>
  <c r="H246" i="36"/>
  <c r="H245" i="36"/>
  <c r="H243" i="36"/>
  <c r="H242" i="36"/>
  <c r="H241" i="36"/>
  <c r="H240" i="36"/>
  <c r="H239" i="36"/>
  <c r="H216" i="36"/>
  <c r="H214" i="36"/>
  <c r="H213" i="36"/>
  <c r="H209" i="36"/>
  <c r="H208" i="36"/>
  <c r="H207" i="36"/>
  <c r="H206" i="36"/>
  <c r="H205" i="36"/>
  <c r="H204" i="36"/>
  <c r="H203" i="36"/>
  <c r="H200" i="36"/>
  <c r="H198" i="36"/>
  <c r="H196" i="36"/>
  <c r="H195" i="36"/>
  <c r="H194" i="36"/>
  <c r="H193" i="36"/>
  <c r="H192" i="36"/>
  <c r="H191" i="36"/>
  <c r="H190" i="36"/>
  <c r="H189" i="36"/>
  <c r="H188" i="36"/>
  <c r="H187" i="36"/>
  <c r="H186" i="36"/>
  <c r="H185" i="36"/>
  <c r="H184" i="36"/>
  <c r="H183" i="36"/>
  <c r="H182" i="36"/>
  <c r="H180" i="36"/>
  <c r="H179" i="36"/>
  <c r="H178" i="36"/>
  <c r="H176" i="36"/>
  <c r="H175" i="36"/>
  <c r="H167" i="36"/>
  <c r="H166" i="36"/>
  <c r="H165" i="36"/>
  <c r="H164" i="36"/>
  <c r="H163" i="36"/>
  <c r="H162" i="36"/>
  <c r="H161" i="36"/>
  <c r="H160" i="36"/>
  <c r="H159" i="36"/>
  <c r="H158" i="36"/>
  <c r="H157" i="36"/>
  <c r="H156" i="36"/>
  <c r="H155" i="36"/>
  <c r="H154" i="36"/>
  <c r="H153" i="36"/>
  <c r="H152" i="36"/>
  <c r="H151" i="36"/>
  <c r="H150" i="36"/>
  <c r="H149" i="36"/>
  <c r="H148" i="36"/>
  <c r="H147" i="36"/>
  <c r="H146" i="36"/>
  <c r="H145" i="36"/>
  <c r="H144" i="36"/>
  <c r="H143" i="36"/>
  <c r="H142" i="36"/>
  <c r="H141" i="36"/>
  <c r="H135" i="36"/>
  <c r="H134" i="36"/>
  <c r="H133" i="36"/>
  <c r="H131" i="36"/>
  <c r="H130" i="36"/>
  <c r="H129" i="36"/>
  <c r="H128" i="36"/>
  <c r="H127" i="36"/>
  <c r="H126" i="36"/>
  <c r="H125" i="36"/>
  <c r="H124" i="36"/>
  <c r="H123" i="36"/>
  <c r="H122" i="36"/>
  <c r="H121" i="36"/>
  <c r="H120" i="36"/>
  <c r="H119" i="36"/>
  <c r="H118" i="36"/>
  <c r="H117" i="36"/>
  <c r="H116" i="36"/>
  <c r="H115" i="36"/>
  <c r="H114" i="36"/>
  <c r="H106" i="36"/>
  <c r="H105" i="36"/>
  <c r="H104" i="36"/>
  <c r="H102" i="36"/>
  <c r="H101" i="36"/>
  <c r="H100" i="36"/>
  <c r="H99" i="36"/>
  <c r="H98" i="36"/>
  <c r="H168" i="36" l="1"/>
  <c r="H170" i="36" s="1"/>
  <c r="H78" i="36" s="1"/>
  <c r="H110" i="36"/>
  <c r="H70" i="36" s="1"/>
  <c r="H136" i="36"/>
  <c r="H137" i="36" s="1"/>
  <c r="H74" i="36" s="1"/>
  <c r="H256" i="36"/>
  <c r="H258" i="36" s="1"/>
  <c r="H82" i="36" s="1"/>
  <c r="G17" i="41" l="1"/>
  <c r="H88" i="36"/>
  <c r="H53" i="36" s="1"/>
  <c r="H56" i="36" s="1"/>
  <c r="H59" i="36" l="1"/>
  <c r="H63" i="36" s="1"/>
  <c r="G13" i="41"/>
  <c r="G28" i="1" l="1"/>
  <c r="G12" i="41"/>
  <c r="G22" i="41" s="1"/>
  <c r="G23" i="41" s="1"/>
  <c r="G26" i="41" s="1"/>
</calcChain>
</file>

<file path=xl/sharedStrings.xml><?xml version="1.0" encoding="utf-8"?>
<sst xmlns="http://schemas.openxmlformats.org/spreadsheetml/2006/main" count="963" uniqueCount="461">
  <si>
    <t>m2</t>
  </si>
  <si>
    <t>I.</t>
  </si>
  <si>
    <t>SKUPAJ</t>
  </si>
  <si>
    <t>II.</t>
  </si>
  <si>
    <t xml:space="preserve"> </t>
  </si>
  <si>
    <t>III.</t>
  </si>
  <si>
    <t>m1</t>
  </si>
  <si>
    <t>OBJEKT:</t>
  </si>
  <si>
    <t>INVESTITOR:</t>
  </si>
  <si>
    <t>DDV NI UPOŠTEVAN</t>
  </si>
  <si>
    <t>ARMIRANOBETONSKA DELA</t>
  </si>
  <si>
    <t>TESARSKA DELA</t>
  </si>
  <si>
    <t>m3</t>
  </si>
  <si>
    <t>a'</t>
  </si>
  <si>
    <t>IV.</t>
  </si>
  <si>
    <t>V.</t>
  </si>
  <si>
    <t>10.</t>
  </si>
  <si>
    <t>REKAPITULACIJA</t>
  </si>
  <si>
    <t>FAZA:</t>
  </si>
  <si>
    <t>OPOMBA:</t>
  </si>
  <si>
    <t>kos</t>
  </si>
  <si>
    <t>ZEMELJSKA DELA</t>
  </si>
  <si>
    <t>komplet</t>
  </si>
  <si>
    <t>PRIPRAVLJALNA DELA</t>
  </si>
  <si>
    <t>VI.</t>
  </si>
  <si>
    <t>VREDNOST DEL EUR:</t>
  </si>
  <si>
    <t>POPIS GRADBENO OBRTNIŠKIH DEL</t>
  </si>
  <si>
    <t>A. GRADBENA DELA</t>
  </si>
  <si>
    <t xml:space="preserve">Vsi izkopi se obračunavajo v raščenem stanju, vsi zasipi v utrjenem stanju. </t>
  </si>
  <si>
    <t>ur</t>
  </si>
  <si>
    <t>Dobava in vgrajevanje podložnega betona C 12/15 v debelini 10 cm.</t>
  </si>
  <si>
    <t>kg</t>
  </si>
  <si>
    <t>Ureditev gradbišča skladno z "GZ" ( postavitev ograje, napisnih tabel, opozorilnih znakov ..) in odstranitev po zaključku del.</t>
  </si>
  <si>
    <t>P  Z  I</t>
  </si>
  <si>
    <t>PROJEKT ŠTEVILKA:</t>
  </si>
  <si>
    <t xml:space="preserve">VODOVODNI MOST ČEZ </t>
  </si>
  <si>
    <t>LJUBLJANICO</t>
  </si>
  <si>
    <t>ČRNA VAS PRI LIPAH</t>
  </si>
  <si>
    <t>1000 LJUBLJANA</t>
  </si>
  <si>
    <t>0068-2014, oktober 2019</t>
  </si>
  <si>
    <t>RUŠITVENA DELA</t>
  </si>
  <si>
    <t>GLOBOKO TEMELJENJE</t>
  </si>
  <si>
    <t>B. OBRTNIŠKA DELA</t>
  </si>
  <si>
    <t>KLJUČAVNIČARSKA DELA</t>
  </si>
  <si>
    <t>a) levi breg</t>
  </si>
  <si>
    <t>b) desni breg</t>
  </si>
  <si>
    <t>Zakoličba  ureditve, postavitev in zavarovanje profilov.</t>
  </si>
  <si>
    <t>V enotnih cenah rušitvenih del upoštevati sortiranje, nakladanje in odvoz ruševin v</t>
  </si>
  <si>
    <t>trajno deponijo, s plačilom takse za deponijo, delavne in zaščitne odre.</t>
  </si>
  <si>
    <t>Rušenje " AB jaška " tlorisnih velikosti cca 508 x 382 cm, dvoetažen objekt z ravno streho. V ceni upoštevati kompletno rušenje, vključno s kovinskimi stopnicami, podesti, ograjami in ravno streho.</t>
  </si>
  <si>
    <t>Rušenje AB temeljev in podpor cevovoda.</t>
  </si>
  <si>
    <t>Odstranitev žičnate mreže nad mostom ( poševnina ) . Ocena.</t>
  </si>
  <si>
    <t>Rušenje AB temeljnih gred preseka 90 x 90 cm.</t>
  </si>
  <si>
    <t>Vzpostavitev geodetske mreže in ničelna meritev.</t>
  </si>
  <si>
    <t>Transport strojev in opreme, montaža in demontaža ter priprava na delo. ( 1 x levi breg, 1 x desni breg ).</t>
  </si>
  <si>
    <t>Izdelava Benotto pilotov: izkop, nakladanje in odvoz materiala na deponijo gradbišča, dobava in vgrajevanje betona C 25/30, XC2, dobava in vgrajevanje armature S 500B, lokalni premiki med piloti, preiskava zveznosti pilotov, kontrola betona, čiščenje in prilagajanje glav pilotov. Piloti morajo segati do trdne osnove + 2 x D pilota v trdno osnovo.</t>
  </si>
  <si>
    <t>Odbijanje glav pilotov.</t>
  </si>
  <si>
    <t>Izvedba geodetskih meritev, vključno z izdelavo poročila.</t>
  </si>
  <si>
    <t>Geološki nadzor.</t>
  </si>
  <si>
    <t>Projektantski nadzor.</t>
  </si>
  <si>
    <t>Popis obstoječega stanja z  izdelavo poročila. Monotoring.</t>
  </si>
  <si>
    <t>Priprava delovnega platoja za izvedbo  pilotiranja, nasipavanje z utrditvijo. Levi in desni breg.</t>
  </si>
  <si>
    <t>11.</t>
  </si>
  <si>
    <t>12.</t>
  </si>
  <si>
    <t>13.</t>
  </si>
  <si>
    <t>14.</t>
  </si>
  <si>
    <t>Kontrola nosilnosti obstoječih pilotov fi 80 cm.</t>
  </si>
  <si>
    <t>Točno kategorijo izkopa se določi na licu mesta po zakoličitvi  ureditve.</t>
  </si>
  <si>
    <t>Kombinirani izkop v terenu III. Ktg., z nakladanjem in odvozom na gradbiščno deponijo, za izvedbo nasipov.</t>
  </si>
  <si>
    <t>Zemeljski planum površin, dosipavanje, planiranje, uvaljanje.</t>
  </si>
  <si>
    <t>Dobava in polaganje geotekstila 400 g/m2.</t>
  </si>
  <si>
    <t>Nasipavanje z  izkopanim materialom z gradbiščne deponije, z utrditvijo. Nasip za  ureditev - niveliranje površin za pešpoti.</t>
  </si>
  <si>
    <t>Dobava in vgrajevanje nasutja iz peska frakcije 4-16 mm, v debelini 5-10 cm, dvostranski naklon, uvaljanje, planiranje. Finalni sloj poti.</t>
  </si>
  <si>
    <t>OPOMBE:</t>
  </si>
  <si>
    <t>Vse vidne površine betone se izvedejo kot vidni beton razreda VB3 z dodatnimi</t>
  </si>
  <si>
    <t>zahtevami ( ravnost razreda P2, tektura razreda T3, barva razred C 3 povzeto po</t>
  </si>
  <si>
    <t>SIST TP CEN TR 15739 : 2009 ), ocena vidnega betona se izvede z razdalje 5 m. Za</t>
  </si>
  <si>
    <t>izvedbo vidnega betona razreda VB3 se uporabi velikostenski opažni sistem ( tip 50</t>
  </si>
  <si>
    <t>upoštevati izdelavo tehnološkega projekta betona, katerega potrdi statik.</t>
  </si>
  <si>
    <t>Dobava in vgrajevanje betona C 30/37, XC4, XD3, XF4, PV - II, Dmax 16 S4 v pilotne grede in ploščo.</t>
  </si>
  <si>
    <t>Dobava in vgrajevanje betona C 30/37, XC4, XD3, XF4, PV-II, D max S4, v stene in krajne opornike. Vidni beton kvalitete VB3. Sestavljeni presek.</t>
  </si>
  <si>
    <t>Dobava in vgrajevanje betona C 30/37, XC4, XD3, XF4, PV-II, Dmax 16 S4, v kinete in jaške, preseka 0,20-0,30 m3/m2.</t>
  </si>
  <si>
    <t>Dobava in vgrajevanje betona - neskrčljivi beton, zalitje odprtin po montaži Fe konstrukcije. Odprtina vel. cca 50/50/20 cm. Izvedba po navodilih statika.</t>
  </si>
  <si>
    <t>Dobava, krivljenje, polaganje in vezanje armature S 500B. Armatura za pilote upoštevana v popisu globokega temeljenja.</t>
  </si>
  <si>
    <t>a) preseka do vključno fi 12 mm</t>
  </si>
  <si>
    <t>Dobava in izdelava zaščitnega premaza vidnih betonskih površin:</t>
  </si>
  <si>
    <t>- ročno čiščenje površin betona - po  potrebi</t>
  </si>
  <si>
    <t>- prvi nanos: enokomponentni temeljni premaz, npr. SIKAGARD 55 1S Elastic Primer</t>
  </si>
  <si>
    <t>- drugi nanos z vmesnim zaščitnim premazom ki premošča razpoke npr. SIKAGARD 545 W Elastofill</t>
  </si>
  <si>
    <t>- tretji nanos se izvede s  plastično elastičnim enokomponentnim premazom na osnovi akrilne disperzije, npr. SIKAGARD 550 W</t>
  </si>
  <si>
    <t>Pred izvedbo obvezno izvesti testno polje, katerega potrdi projektant. Izvedba premaza po navodilih proizvajalca materiala.</t>
  </si>
  <si>
    <t>Izdelava PIBK elaborata za betone.</t>
  </si>
  <si>
    <t>Vgradnja inoks okvirja velikosti 80 x 80 cm, opremljen s sidri, v opaž plošče, po detajlu.</t>
  </si>
  <si>
    <t>V enotnih cenah upoštevati dobavo, montažo, demontažo in čiščenje opažev, vezni</t>
  </si>
  <si>
    <t xml:space="preserve">in sidrni material, delavne in zaščitne odre,  načrt opaženja. Za opaženje vidnega </t>
  </si>
  <si>
    <t>betona VB3 se uporabi velikostenski opažni sistem ( tip Top 50 Doka ali podobno ).</t>
  </si>
  <si>
    <t xml:space="preserve">Vsi robovi so izdelani z uporabo robnih zaključnih letvic. Opažne plošče zaščitene </t>
  </si>
  <si>
    <t>s fenolnim premazom niso primerne.</t>
  </si>
  <si>
    <t>Opaž stranic podložnega betona višine 10 cm, z montažo in demontažo.</t>
  </si>
  <si>
    <t>Opaž pilotnih gred z montažo in demontažo. Opaž  za vidni beton kvalitete VB3.</t>
  </si>
  <si>
    <t>Opaž temeljne plošče debeline 25 cm, z montažo in demontažo.</t>
  </si>
  <si>
    <t>Dvostranski opaž sten, kinet, podpornikov z montažo in demontažo. Opaž za vidni beton kvalitete VB3. Opaž komplicirane izvedbe.</t>
  </si>
  <si>
    <t>Dobava, montaža in demontaža opaža odprtin v krajni steni za prehod cevi, premera 56 cm, debeline 25 cm. Izvedba po detajlu projektanta.</t>
  </si>
  <si>
    <t>Izdelava, montaža in demontaža opaža  začasne odprtine za montažo jeklene konstrukcije. Presek 50 x 50 x 20 cm. Izdelava po detajlu projektanta.</t>
  </si>
  <si>
    <t>Dvostranski opaž sten jaška, z montažo in demontažo. Višine do 2,50 m.</t>
  </si>
  <si>
    <t>Opaž plošče jaška s podporami do 2,50 m, z montažo in demontažo.</t>
  </si>
  <si>
    <t>Opaž stranic plošče debeline 20 cm, z montažo in demontažo.</t>
  </si>
  <si>
    <t>Prevoz, montaža, demontaža in amortizacija  zaščitnega in delovnega odra nad reko, pod mostom. Oder služi za izvedbo del,  izveden na način ( zaščita ) da preprečuje onesnaženje reke v času izvedbe del. Načrt odra izdela izvajalec in je upoštevan v enotni ceni odra. Upoštevana dolžina mostu nad reko ( od podpor ). Širina mostu cca 4 m.</t>
  </si>
  <si>
    <t>V enotni ceni upoštevati vse tekstualne in grafične dele projekta,  izdelavo delavni-</t>
  </si>
  <si>
    <t>ških načrtov katere potrdi projektant, pritrdilni, sidrni material, vse finalne obdelave.</t>
  </si>
  <si>
    <t>Meritve obstoječe ozemljitve mostne konstrukcije.</t>
  </si>
  <si>
    <t>Ozemljitev novih in starih delov jeklene konstrukcije - povezava na obstoječo ozemljitev.</t>
  </si>
  <si>
    <t>Izdelava delavniške dokumentacije za jekleno konstrukcijo.</t>
  </si>
  <si>
    <t>Pregled izvedene konstrukcije s strani pooblaščene organizacije ( npr. IMK ) in izdelava poročila.</t>
  </si>
  <si>
    <t>Izdelava, dobava in montaža  pokrova  iz inoks  pločevine, kompletno z inoks okvirjem. Velikost 80 x 80 cm.</t>
  </si>
  <si>
    <t>Izdelava, dobava in montaža  jeklenega pokrova z izrezom za cevi ( 2 kos ), opremljen s plinsko vzmetjo ( 2 kos / pokrov ). Pokrov trapeznega preseka 38 + 151/112 cm, finalno prašno barvan. Izdelava po shemi "dvižni pokrov ".</t>
  </si>
  <si>
    <t>Izdelava tehničnega elaborata za izvedbo konstrukcije, katerega potrdi nadzorni organ.</t>
  </si>
  <si>
    <t>RAZNA DELA</t>
  </si>
  <si>
    <t>Čiščenje po zaključku del.</t>
  </si>
  <si>
    <t>Projektantski nadzor nad izvedbo del v času gradnje po ZAPS-u.</t>
  </si>
  <si>
    <t>a) delo na terenu.</t>
  </si>
  <si>
    <t>b) delo v biroju</t>
  </si>
  <si>
    <t>Projektantski nadzor po IZS-ju.</t>
  </si>
  <si>
    <t>Projektantski nadzor nad izdelavo, pregledovanje in potrjevanje delavniške dokumentacije za jekleno konstrukcijo.</t>
  </si>
  <si>
    <t>Izdelava PID projektne dokumentacije.</t>
  </si>
  <si>
    <t>Ureditev - organizacija varovanja na vodi, skladno s predpisi.</t>
  </si>
  <si>
    <t>SKUPAJ GRADBENO OBRTNIŠKA DELA EUR:</t>
  </si>
  <si>
    <t>Ljubljana, november 2019</t>
  </si>
  <si>
    <t>Antikorozijska zaščita: 1 x temeljni premaz epoksi - cink 60 mikronov, 2 x vmesni epoksidni premaz 2 x 60 mikronov in 1 x prekrivni polivretanski premaz  odporen na UV žarke, 60 mikronov.Skupna teža nove konstrukcije znaša 18.546,00kg.</t>
  </si>
  <si>
    <t>Izvedba obremenilne preizkušnje mostu pred uporabo mostu. Meritev dinamične odzivnosti mostu in določiti dejansko lastno frekvenco mastu in spremljati počitje peščev, ki bodo prehajali preko mostu. V primeru neugodnega rezultata je potrebno vgraditi dušilec zvoka vibracij. Program obremenilne preizkušnje pripravi izvajalec in ga posreduje odgovornemu projektantu in strokovnemu nadzoru v potrditev.</t>
  </si>
  <si>
    <t>JP VOKA SNAGA</t>
  </si>
  <si>
    <t>VODOVODNA CESTA 90</t>
  </si>
  <si>
    <t>Izdelava načrta organizacije gradbišča in varnostnega načrta.</t>
  </si>
  <si>
    <t>Dobava in montaža kovinske cevi 100 mm, finalno pleskano. Cevi se ugradijo med jekleno konstrukcijo mostu, podetajlu. Za eventuelen razvod elektro kablov.</t>
  </si>
  <si>
    <t>Arheološki nadzor v času gradnje.</t>
  </si>
  <si>
    <t xml:space="preserve">Jekleni pokrovi nad AB podporo in kineto, debeline 5mm, s privarjenimi rebri višine 20mm in debeline 5mm. Vroče cinkano, prašno barvano. Upoštevati pokrove na obeh bregovih (levi in desni). Izdelava po shemi 6.3 Pokrovi.  </t>
  </si>
  <si>
    <t xml:space="preserve">T profili narejeni iz ploščatega jekla debeline 10mm.  Vroče cinkano, prašno barvano. Vključno z obdelavo in montažo. Izdelava po shemi 6.3 Pokrovi.  </t>
  </si>
  <si>
    <t>POPIS DEL S PREDIZMERAMI IN PREDRAČUNOM</t>
  </si>
  <si>
    <t>PROJEKT:</t>
  </si>
  <si>
    <t>VODOVODNI MOST ČEZ LJUBLJANICO V ČRNI VASI PRI LIPAH</t>
  </si>
  <si>
    <t>3/2 NAČRT VODOVODA</t>
  </si>
  <si>
    <t>JAVNI VODOVOD</t>
  </si>
  <si>
    <t>MOL, Mestni trg 1, 1000 Ljubljana</t>
  </si>
  <si>
    <t>NAROČNIK:</t>
  </si>
  <si>
    <t>JP VODOVOD-KANALIZACIJA SNAGA d.o.o.</t>
  </si>
  <si>
    <t>Vodovodna cesta 90</t>
  </si>
  <si>
    <t>1000 Ljubljana</t>
  </si>
  <si>
    <t>0068-2014</t>
  </si>
  <si>
    <t>ŠT. NAČRTA:</t>
  </si>
  <si>
    <t>40-0026-00-2015</t>
  </si>
  <si>
    <t>DATUM:</t>
  </si>
  <si>
    <t>oktober 2019</t>
  </si>
  <si>
    <t>NAČRT VODOVODA</t>
  </si>
  <si>
    <t>REKAPITULACIJA :</t>
  </si>
  <si>
    <t xml:space="preserve">A. JAVNI VODOVOD  </t>
  </si>
  <si>
    <t>€</t>
  </si>
  <si>
    <t>SKUPAJ:</t>
  </si>
  <si>
    <t>Davek na dodano vrednost (22%):</t>
  </si>
  <si>
    <t>PROJEKTANTSKA OCENA (skupaj z DDV):</t>
  </si>
  <si>
    <t xml:space="preserve">A: REKAPITULACIJA </t>
  </si>
  <si>
    <t>1.0 PREDDELA IN OSTALA DELA</t>
  </si>
  <si>
    <t>2.0 ZEMELJSKA IN GRADBENA DELA</t>
  </si>
  <si>
    <t>3.0 MONTAŽNA DELA</t>
  </si>
  <si>
    <t>4.0 NABAVA MATERIALA</t>
  </si>
  <si>
    <t>Koda</t>
  </si>
  <si>
    <t>Šifra</t>
  </si>
  <si>
    <t>Opis</t>
  </si>
  <si>
    <t>E.M.</t>
  </si>
  <si>
    <t>Količina</t>
  </si>
  <si>
    <t>Cena</t>
  </si>
  <si>
    <t>Znesek</t>
  </si>
  <si>
    <t>Op.upoštevana predvidena zunanja ureditev , sanacija mosta</t>
  </si>
  <si>
    <t>postavka</t>
  </si>
  <si>
    <t>opis dela</t>
  </si>
  <si>
    <t>enota mere</t>
  </si>
  <si>
    <t>količina</t>
  </si>
  <si>
    <t>cena/enoto</t>
  </si>
  <si>
    <t>cena</t>
  </si>
  <si>
    <t>1,1</t>
  </si>
  <si>
    <t>Zavarovanje gradbišča s predpisano prometno signalizacijo, kot so letve, opozorilne vrvice znaki, svetlobna telesa,... Po končanih delih odstranitev le-te. V SKLOPU CELE OBNOVE OBMOČJA</t>
  </si>
  <si>
    <t>1,2</t>
  </si>
  <si>
    <t>Izdelava, namestitev obvestilne table z nosilnim panojem na gradbišču ter po končanju del odstranitev le-te. Obračun po dejanskih stroških.- V SKLOPU CELE OBNOVE OBMOČJA</t>
  </si>
  <si>
    <t>Zakoličenje osi cevovoda z zavarovanjem osi, oznako horizontalnih in vertikalnih lomov, oznako vozlišč, odcepov in zakoličba mesta prevezave na obstoječi cevovod. Obračun za 1 m1.</t>
  </si>
  <si>
    <r>
      <t xml:space="preserve">Zakoličba obstoječih in predvidenih komunalnih vodov in oznaka križanj.  </t>
    </r>
    <r>
      <rPr>
        <b/>
        <sz val="10"/>
        <rFont val="Arial"/>
        <family val="2"/>
        <charset val="238"/>
      </rPr>
      <t>Nadzor pristojnih komunalnih organizacij na območju gradnje</t>
    </r>
    <r>
      <rPr>
        <sz val="10"/>
        <rFont val="Arial"/>
        <family val="2"/>
        <charset val="238"/>
      </rPr>
      <t>. Obračun po dejanskih stroških.</t>
    </r>
  </si>
  <si>
    <t>Izdelava geodetskega posnetka v papirnati in elektronski obliki skladno z internimi tehničnimi normativi za izvajanje del v katastru JP VODOVOD-KANALIZACIJA d.o.o., Obračun za 1 m1.</t>
  </si>
  <si>
    <t>Izdelava geodetskega načrta skladno s Pravilnikom o geodestkem načrtu. Obračun za 1 m1. Strošek se deli v sklopu cele obnove, ker bodo vridani tudi drugi komunlani vodi.</t>
  </si>
  <si>
    <t>Izdelava PID po gradbeni zakonodaji ter skladno z zahtevo bodočega upravljalca vodovoda oddaja v projektni obliki-2x tudi 1x  v elektronski obliki.</t>
  </si>
  <si>
    <r>
      <t xml:space="preserve">Izdelava varnostnega načrta po gradbeni zakonodaji pred pričetkom gradnje - </t>
    </r>
    <r>
      <rPr>
        <u/>
        <sz val="10"/>
        <rFont val="Arial"/>
        <family val="2"/>
        <charset val="238"/>
      </rPr>
      <t>v sklopu ostale gradnje.</t>
    </r>
  </si>
  <si>
    <t>Izvedba projektantskega nadzora pri gradnji .</t>
  </si>
  <si>
    <t>Sodelovanje in nadzor geomehanika med gradnjo.</t>
  </si>
  <si>
    <t>Sodelovanje in nadzor arheologa med gradnjo.</t>
  </si>
  <si>
    <t xml:space="preserve">Izdelava  vodilne mape PIDa v skladu z veljavno gradbeno zakonodajo in dopolnitvami  z dokazili  o zanesljivosti objekta, kompletna dokumentacija za izvedbo tehničnega pregleda v skladu z gradbeno zakonodajo in dopolnitvami - SKUPNO ZA CELOTEN PROJEKT </t>
  </si>
  <si>
    <t>1,13</t>
  </si>
  <si>
    <t>Izdelava ELABORATA o ravnanju z odpadki, ki nastanejo ori gradbenih delih, s končnim poročilom in zahtevano dokumentacijo v skladu z uredbo oz.predpisi za tovrstno področje - SKUPNO ZA CELOTEN PROJEKT</t>
  </si>
  <si>
    <t>PREDDELA IN OSTALA DELA</t>
  </si>
  <si>
    <t>skupaj</t>
  </si>
  <si>
    <t>Faktor razrahljivosti upoštevan v ceni na enoto.</t>
  </si>
  <si>
    <t>Priprava gradbišča v dolžini L=180 m; odstranitev eventuelnih ovir in utrditev delovnega platoja.</t>
  </si>
  <si>
    <t xml:space="preserve"> Po končanih delih se gradbišče pospravi in vzpostavi v  stanje po zunanji ureditvi območja.</t>
  </si>
  <si>
    <t>Postavitev gradbenih profilov na vzpostavljeno os trase cevovoda ter določitev nivoja za merjenje globine izkopa in polaganje cevovoda. Obračun za 1 kos.</t>
  </si>
  <si>
    <t>2,4</t>
  </si>
  <si>
    <t>Površinski odkop humusa v poprečni debelini 20 cm, z odlaganjem ob rob izkopa, premet do 10 m od gradbene jame. Obraćun za 1 m3.</t>
  </si>
  <si>
    <t>2,5</t>
  </si>
  <si>
    <t>Strojni zkop jarka globine 0.0-2.0 m v terenu III-IV. kat. z nakladanjem na kamion  Brežine se izvajajo v naklonu 90° do nivoja -0.10 m do terena.
Obračun za 1 m3.</t>
  </si>
  <si>
    <t>2,6</t>
  </si>
  <si>
    <t>Ročni izkop v terenu III. -VI. kat. globine 0.0-2.0 m širine jarka do 3 m. z nakladanjem na kamion. 
Obračun za 1 m3.</t>
  </si>
  <si>
    <t>2,7</t>
  </si>
  <si>
    <t>Zaščita gradbene jame z lesenim opažem z vodili . Najem, prevozi, nameščanje, prestavljanje in delna  odstranitev (kot zagatna stena ostane v zemljini). Globina jarka do 3 m, širina jarka do 2,0 m- dvostranski opaž, morali dim. 18/24 cm in oažne plošče .  Demontaža, porez lesenih opažnih plošč, ki gledajo nad teren in nad obsip cevi; pri zasipu spodnji del ostane v zemljini. Odvoz ostanka plohov in moralov na trajno deponijo, vključno stroški deponije. Obračun na 1m1  vodovoda.</t>
  </si>
  <si>
    <t>2,8</t>
  </si>
  <si>
    <t>Dovoz odkopanega materiala na trajno gradbeno deponijo do 5 km z razkladanjem, razgrinjanjem, planiranjem in utrjevanjem v slojih po 50 cm, vključno stroški deponije. Obračun za 1 m3.</t>
  </si>
  <si>
    <t>2,9</t>
  </si>
  <si>
    <t>Ročno planiranje dna jarka s točnostjo +/- 3 cm v projektiranem padcu. Obračun za 1 m2.</t>
  </si>
  <si>
    <t>2,10</t>
  </si>
  <si>
    <t>Nabava in dobava 2x sejanega peska fr.0.02-8 mm in izdelava nasipa za izravnavo dna jarka debeline 20 cm , s planiranjem in utrjevanjem do 95 % trdnosti po standardnem Proktorjevem postopku.
Obračun za 1 m3.</t>
  </si>
  <si>
    <t>2,11</t>
  </si>
  <si>
    <t>Nabava, dobava in izdelava nasipa do 30 cm nad temenom cevi. Na pešč. post. se izvede 3-5 cm deb. ležišče cevi. Obsip cevi se izvaja v slojih po 15 cm iz 2xsejanega peska fr. 0,02 - 8 mm, istočasno na obeh straneh cevi z utrjevanjem po standard. Proktor. postopku. 
Obračun za 1 m3.</t>
  </si>
  <si>
    <t>2,12</t>
  </si>
  <si>
    <t>Nabava, dobava in polaganje ojačanega geotekstila (natezna trdnost 700 kN/m) na dno izkopa gradbene jame in ob steni do višine nad obsipom nad cevjo. Obračun za m2.</t>
  </si>
  <si>
    <t>2,13</t>
  </si>
  <si>
    <t>Dobava izbranega tamponskega drobljenca fr.0.02-100 mm za zasip  do višine potrebne za končno ureditev terena in z začasnim zasipom do terena (do končne ureditve terena), s komprimiranjem v slojih deb. 20 cm-NOV material, vključno z dovozom.
Obračun za 1 m3 izvedenega zasipa.</t>
  </si>
  <si>
    <t>2,14</t>
  </si>
  <si>
    <t>Dovoz odkopanega materiala-višek materiala pred dokončno ureditvijo terena in iz začasne deponije-  na trajno gradbeno deponijo do 5 km z razkladanjem, razgrinjanjem, planiranjem in utrjevanjem v slojih po 50 cm, vključno stroški deponije. Obračun za 1 m3.</t>
  </si>
  <si>
    <t>2,15</t>
  </si>
  <si>
    <t>Dobava, strojno razgrinjanje in fino ročno planiranje humusa, ponovna zatravitev v povprečni deb. 20 cm z odrivom ali s premetom materiala do 10 m.</t>
  </si>
  <si>
    <t>2,16</t>
  </si>
  <si>
    <t>Črpanje vode iz gradbene jame v času gradnje.
Obračun za 1 uro.</t>
  </si>
  <si>
    <t>2,17</t>
  </si>
  <si>
    <t>Obbetoniranje odcepov, hidrantov, odzračevalnih garnitur, lokov in podbetoniranje NL elementov v jaških, s porabo betona do 0.15-0.20 m3/kos. Obračun za 1 obbetoniranje.</t>
  </si>
  <si>
    <t>2,18</t>
  </si>
  <si>
    <r>
      <t xml:space="preserve">Obbetoniranje lokov cevi ob mostu , s porabo betona do 3.5 m3/kos. Vsaka podpora bo pilotirana na 6 lesenih pilotih dolžine 6 m.       </t>
    </r>
    <r>
      <rPr>
        <b/>
        <sz val="10"/>
        <rFont val="Arial"/>
        <family val="2"/>
        <charset val="238"/>
      </rPr>
      <t>Za pritrditev cevi na sidrni blok</t>
    </r>
    <r>
      <rPr>
        <sz val="10"/>
        <rFont val="Arial"/>
        <family val="2"/>
        <charset val="238"/>
      </rPr>
      <t xml:space="preserve"> je v beton predvidena vgradnja jeklenega sidra iz ploščatega železa preseka 10/80 mm. Višina jeklenega elementa je pri zgornjih blokih 600 mm, pri spodnjih blokih pa 300 mm. Širina je odvisna od premera cevi – desni breg DN 300, B = 360 mm, levi breg DN 400, L=460 mm. Sidro sega nad betonsko konstrukcijo 100 mm. Na zaključku sidra je izvrtina premera 22 mm za pritrditev objemke. Sidro se vstavi v opaž pred zalitjem betona. Pritrdi se ga na betonsko armaturo. Element se izvede iz nerjavečega jekla AISI 304 (1.4301).      Obračun za 1 obbetoniranje.</t>
    </r>
  </si>
  <si>
    <t xml:space="preserve">Med sidro se položi vodovodna cev. Na mestu pritrditve se cev toplotno izolira po pritrditvi. Predizolacija cevi ne omogoča ustrezne pritrditve cevi, saj je izolacijski material preveč podajen. Med cev in betonski blok se položi teflonski podstavek dolžine 200 mm, višina in širina je odvisna od profila cevi (83/300 mm - DN 400, 69/205 mm – DN 300).  Proti cevi je blok radialno oblikovan glede na zunanji premer cevi. Cev se pritrdi na sidro z objemko iz jeklene pločevine – trak preseka 10/80 mm. Stranska kraka objemke sta ravna, zgornji del pa je radialno oblikovan po premeru cevi. Za pritrditev na sidro sta v spodnjem delu objemke puščeni izvrtini premera 22 mm. Med objemko in cev se položi trak iz neoprenske gume deb.10 mm. Objemko se pritrdi na sidro z vijaki M 20/50/25 (vijak, matica in dve podložki). Jeklena pločevina za izvedbo sider in  objemke je hladno krivljena. </t>
  </si>
  <si>
    <t>2,19</t>
  </si>
  <si>
    <t>Nabava in obbetoniranje drogov signalnih tablic za oznako  zasunov, loput, zračnikov. Stebrički so iz jeklenih cevi d 40 mm, višine 1800 mm. Poraba bet. do 0.25 m3/kos. Obračun za 1 kos.</t>
  </si>
  <si>
    <t>2,20</t>
  </si>
  <si>
    <r>
      <rPr>
        <b/>
        <sz val="10"/>
        <rFont val="Arial"/>
        <family val="2"/>
        <charset val="238"/>
      </rPr>
      <t>Sanacija obstoječega vodovodnega jaška J1</t>
    </r>
    <r>
      <rPr>
        <sz val="10"/>
        <rFont val="Arial"/>
        <family val="2"/>
        <charset val="238"/>
      </rPr>
      <t>: odkop okoli jaška, demontaža kovinskih delov-lestve, pokrova, izvedba vertikalne in horizontalne hidroizolacije, zaščita hidroizolacije, nabava in vgradnja vstopne lestve z zgornjim dvižnim delom, material lestve po SIST EN 14396:2004 , vgradnja LŽ pokrova velikosti 800x800 mm( standard EN 124 DN 400N), izvedba preboja stene jaška za montažo fazonskih kosov NL skupaj z zatesnitvijo in obbetoniranjem z betonom C25/30, zasip gradbene jame, zasip z gramoznim materialom; ureditev dokončnega terena v skladu s terenom-zelenica. Odvoz odvečnega materiala na trajno deponijo, vključno stroški deponije. Obračun za komplet izvedbo.</t>
    </r>
  </si>
  <si>
    <t>2,21</t>
  </si>
  <si>
    <r>
      <rPr>
        <b/>
        <sz val="10"/>
        <rFont val="Arial"/>
        <family val="2"/>
        <charset val="238"/>
      </rPr>
      <t>Za novi jašek J2</t>
    </r>
    <r>
      <rPr>
        <sz val="10"/>
        <rFont val="Arial"/>
        <family val="2"/>
        <charset val="238"/>
      </rPr>
      <t>: Nabava in vgradnja vstopne lestve z zgornjim dvižnim delom, material lestve po SIST EN 14396:2004 ,  izvedba preboja stene jaška za montažo fazonskih kosov NL skupaj z zatesnitvijo in obbetoniranjem z betonom C25/30. Obračun za komplet jašek.</t>
    </r>
  </si>
  <si>
    <t>Ostala dodatna in nepredvidena dela. Obračun stroškov po dejanskih stroških porabe časa in materiala po vpisu v gradbeni dnevnik. 
Ocena stroškov 15% vrednosti zemeljskih del.</t>
  </si>
  <si>
    <t xml:space="preserve">Priprava gradbišča, določitev deponije vodovodnega materiala in zavarovanje. Po končanih delih se gradbišče pospravi in vzpostavi v prvotno stanje.
</t>
  </si>
  <si>
    <t xml:space="preserve">Nakladanje, razkladanje in prevoz vodovodnega materiala in orodja po gradbišču od deponije do mesta  vgradnje.  </t>
  </si>
  <si>
    <t>Prenos, spuščanje in polaganje NL elementov teže do 100 kg v jarek ter poravnanje v vertikalni in horizontalni smeri.</t>
  </si>
  <si>
    <t>3,4</t>
  </si>
  <si>
    <t>Demontaža obstoječih cevi pri priključitvah novih in prekinitvah, z začasnim zapiranjem ventilov na obst. cevi, zapora vodooskrbe.  Odvoz demontiranih delov, tudi ukinjenih cevi  na trajno deponijo, vključno s stroški deponije.</t>
  </si>
  <si>
    <t>3,5</t>
  </si>
  <si>
    <t>Demontaža obstoječih cevi, ki potekajo po mostni konstrukciji, demontaža cevi in objemk, prenos iz mosta na teren, odvoz demontiranih delov, tudi ukinjenih cevi  na trajno deponijo, vključno s stroški deponije.</t>
  </si>
  <si>
    <t>Montaža NL cevi DN 400.</t>
  </si>
  <si>
    <t>Montaža NL cevi DN 300.</t>
  </si>
  <si>
    <t>3,8</t>
  </si>
  <si>
    <t xml:space="preserve">Montaža  NL fazonskih kosov DN 80 </t>
  </si>
  <si>
    <t>3,9</t>
  </si>
  <si>
    <t>Montaža  NL fazonskih kosov DN 200</t>
  </si>
  <si>
    <t>3,10</t>
  </si>
  <si>
    <t>Montaža  NL fazonskih kosov DN 300</t>
  </si>
  <si>
    <t>3,11</t>
  </si>
  <si>
    <t>Montaža  NL fazonskih kosov DN 400</t>
  </si>
  <si>
    <t>3,12</t>
  </si>
  <si>
    <t>Prenos, spuščanje in montaža medprirobnične lopute DN 80 z ročko. Obračun za 1 kos.</t>
  </si>
  <si>
    <t>3,13</t>
  </si>
  <si>
    <t>Prenos, spuščanje in montaža zasuna NL, prirobnični spoj,  DN 200 z ročnim kolesom. Obračun za 1 kos.</t>
  </si>
  <si>
    <t>3,14</t>
  </si>
  <si>
    <t>Prenos, spuščanje in montaža lopute NL, prirobnični spoj,  DN 300 z ročnim pogonom. Obračun za 1 kos.</t>
  </si>
  <si>
    <t>3,15</t>
  </si>
  <si>
    <t>Prenos, spuščanje in montaža lopute NL, prirobnični spoj,  DN 400 z ročnim pogonom. Obračun za 1 kos.</t>
  </si>
  <si>
    <t>3,16</t>
  </si>
  <si>
    <t>Montaža avtomatskega zračnika DN 80. Obračun za 1 kos.</t>
  </si>
  <si>
    <t>3,17</t>
  </si>
  <si>
    <t>Montaža montažno-demontažnega kosa DN 300. Obračun za 1 kos.</t>
  </si>
  <si>
    <t>3,18</t>
  </si>
  <si>
    <t>Montaža montažno-demontažnega kosa DN 400. Obračun za 1 kos.</t>
  </si>
  <si>
    <t>3,19</t>
  </si>
  <si>
    <t>Montaža elementov nosilcev  (31x 2=62 -komplet)z montažo na jekleno konstrukcijo mosta in obmostnih kinet ter podpore po detajlih-  pritrditev na jekleno mostno konstrukcijo.Vsaka cev mora biti podprta z dvema podporama – preprečitev rotacij na mestu spojev, še posebej v primeru obojčnih spojev.</t>
  </si>
  <si>
    <t>3,20</t>
  </si>
  <si>
    <t>Montaža NL  cevi DN 300 -obešanje na mostno konstrukcijo na nosilce (2 x 31) po detajlih</t>
  </si>
  <si>
    <t>3,21</t>
  </si>
  <si>
    <r>
      <t xml:space="preserve">Nabava in montaža toplotne izolacije za cev NL DN 300: </t>
    </r>
    <r>
      <rPr>
        <sz val="10"/>
        <rFont val="Arial"/>
        <family val="2"/>
        <charset val="238"/>
      </rPr>
      <t xml:space="preserve">Za toplotno izolacijo je predviden ovoj  z izolacijskimi ploščami s koeficientom toplotne prevodnosti pod 0,040 W/m K.  Debelina ovoja je  10 cm. Izolacijski ovoj se začasno  fiksira ob cevi z lepilnim trakom. Preko izolacijskega ovoja se preko izolacije izvede še zaščita z ovojem iz pocinkane pločevine deb. 1 mm, pobarvano v barvi mostnih lesenih delov. Ovoj iz pocinkane pločevine se spaja z zareznimi vijaki M6.  Cevni elementi so radialno zakrivljeni, radij je 270 mm. Cevake se namesti tako, da zgornji cevak prekriva spodnji (preklop 50 mm). V horizontalni smeri (vzdolžno) se cevak spoji z zareznimi vijaki M6 na razdalji 25 do 30 cm. Spoji med sosednjimi elementi so prosti, tako da je omogočen horizontalni pomik. Prekrivanje sosednjih elementov je 50 mm. Dolžina posameznega elementa je 50  mm večja od razmaka med nosilcema.                  </t>
    </r>
  </si>
  <si>
    <t>3,22</t>
  </si>
  <si>
    <t xml:space="preserve">Izdelava premičnega delovnega odra ob mostni konstrukciji za pritrjevanje konzolnih nosilcev vodovoda na mostno konstrukcijo, za potrebe montaže vodovodne cevi  na nosilce. Izbira glede na tehnologijo izvajalca, drugi način (pritrjevanje od spodaj pod mostno konstrukcijo). </t>
  </si>
  <si>
    <t>Tlačni preizkus cevovoda- priprava na preizkus po EN 805, možna izvedba v več fazah, po odsekih.Obračun po dejanskih stroških - za m1.</t>
  </si>
  <si>
    <t>Dezinfekcija cevovoda pred izvedbo prevezav in vključitvijo v obratovanje. Postavka vključuje izpiranje cevovoda in pridobitev atesta ustreznosti kvalitete vode. Obračun za 1 m1.</t>
  </si>
  <si>
    <t>Nabava in polaganje signalnega traku nad vodovodnimi cevmi.
 Obračun po 1 m1.</t>
  </si>
  <si>
    <t>Nabava, dobava in montaža tablic za označevanje zračnikov in zasunov, loput. Obračun za kos.</t>
  </si>
  <si>
    <r>
      <rPr>
        <b/>
        <sz val="10"/>
        <rFont val="Arial"/>
        <family val="2"/>
        <charset val="238"/>
      </rPr>
      <t>Montaža provizorij cevi NL DN 400</t>
    </r>
    <r>
      <rPr>
        <sz val="10"/>
        <rFont val="Arial"/>
        <family val="2"/>
        <charset val="238"/>
      </rPr>
      <t xml:space="preserve">  (odcep s cevi PVC d 400 -ob trasi za začasno premostitve prekinitve vodovodnih cevi, odcep pred obst.objekom 'Tabernakelj'  in za mostom na severni strani. Vključno vsi vodovodni elementi (loki in spojke).  Po opustitvi provizorija cevi, se cevi demontira  in uporabi za druga gradbišča.  Vključena so tudi vsa potrebna gradbena dela, montaža.  Cev s loki se montira na  terenu, nato se prestavi-potegne ob mostu v strugo in na brežine vodotoka ob mostu, tako da se lahko sanira most in odstrani obstoječe cevi.    Obračun za komplet izvedenih del.</t>
    </r>
  </si>
  <si>
    <t>Dodatna in nepredvidena dela. Obračun stroškov po dejanski porabi časa in materiala, po vpisu v gradbeni dnevnik. Ocena stroškov 10% od vrednosti montažnih del.</t>
  </si>
  <si>
    <t>MONTAŽNA DELA</t>
  </si>
  <si>
    <r>
      <t xml:space="preserve">CEVI </t>
    </r>
    <r>
      <rPr>
        <sz val="11"/>
        <rFont val="Arial"/>
        <family val="2"/>
        <charset val="238"/>
      </rPr>
      <t>(Al-ZN zunanja zaščita v nanosu 400g/m2):</t>
    </r>
  </si>
  <si>
    <t>NL Natural cev C30, s tesnili, l=6.00 m, DN 400, sidrni spoj</t>
  </si>
  <si>
    <t>NL Natural cev C40,  Standard spoj z Vi tesnili, l=6.00 m, DN 300</t>
  </si>
  <si>
    <t>Vodovodna cev PE 100 d 225, PN 10, za izpust</t>
  </si>
  <si>
    <t>Vmesni cevni kos, l=500 mm, NL DN 400, sidrni spoj</t>
  </si>
  <si>
    <t>Vmesni cevni kos, l=500 mm, NL DN 300</t>
  </si>
  <si>
    <t xml:space="preserve">NL FAZONSKI KOSI: </t>
  </si>
  <si>
    <t>4,6</t>
  </si>
  <si>
    <t>E kos, PN 10, DN 300, Vi spoj</t>
  </si>
  <si>
    <t>4,7</t>
  </si>
  <si>
    <t>F kos, PN 10, DN 300</t>
  </si>
  <si>
    <t>4,8</t>
  </si>
  <si>
    <t>F kos, PN 10, DN 400</t>
  </si>
  <si>
    <t>4,9</t>
  </si>
  <si>
    <t>FFK 45° kos, PN 10, DN 300</t>
  </si>
  <si>
    <t>4,10</t>
  </si>
  <si>
    <t>N kos, PN 10, DN 200</t>
  </si>
  <si>
    <t>4,11</t>
  </si>
  <si>
    <t>T kos, PN 10, DN 400/200</t>
  </si>
  <si>
    <t>4,12</t>
  </si>
  <si>
    <t>T kos, PN 10, DN 300/80</t>
  </si>
  <si>
    <t>4,13</t>
  </si>
  <si>
    <t>T kos, PN 10, DN 200/200</t>
  </si>
  <si>
    <t>4,14</t>
  </si>
  <si>
    <t>FFR kos, PN 10, DN 400/300</t>
  </si>
  <si>
    <t>4,15</t>
  </si>
  <si>
    <t>X kos, PN 10, DN 80.</t>
  </si>
  <si>
    <t>4,16</t>
  </si>
  <si>
    <t>NL FF kos, l=1000 mm, PN 10, DN 300</t>
  </si>
  <si>
    <t>4,17</t>
  </si>
  <si>
    <t>NL FF kos, l=1000 mm, PN 10, DN 400</t>
  </si>
  <si>
    <t>4,18</t>
  </si>
  <si>
    <t>NL FF kos, l=1000 mm, PN 10, DN 200</t>
  </si>
  <si>
    <t>4,19</t>
  </si>
  <si>
    <t>NL FF kos, l=500 mm, PN 10, DN 200</t>
  </si>
  <si>
    <t>4,20</t>
  </si>
  <si>
    <t>NL FF kos, l=430 mm, PN 10, DN 200</t>
  </si>
  <si>
    <t>NL  fazonski kos, sidrani z VI tesnili, v kompletu z VI tesnili</t>
  </si>
  <si>
    <t>4,21</t>
  </si>
  <si>
    <t>MMK kos 22°, PN 10, Vi spoj, DN 300.</t>
  </si>
  <si>
    <t>NL  fazonski kos, sidrani z vijaki, sidrni spoj, v kompletu s tesnili</t>
  </si>
  <si>
    <t>4,22</t>
  </si>
  <si>
    <t>MMK kos 11°, PN 10, SIDRNI spoj, DN 400</t>
  </si>
  <si>
    <t>VODOVODNE ARMATURE</t>
  </si>
  <si>
    <t>4,23</t>
  </si>
  <si>
    <t>Medprirobnična loputa DN 80, PN 10</t>
  </si>
  <si>
    <t>4,24</t>
  </si>
  <si>
    <t>Loputa, prirobnična, z ročnim pogonom, PN 10, DN 300</t>
  </si>
  <si>
    <t>4,25</t>
  </si>
  <si>
    <t>Loputa, prirobnična, z ročnim pogonom, PN 10, DN 400</t>
  </si>
  <si>
    <t>4,26</t>
  </si>
  <si>
    <t>Zasun DN 200, PN 16,  kratka izvedba, z ročnim kolesom</t>
  </si>
  <si>
    <t>4,27</t>
  </si>
  <si>
    <t>Montažno-demontažni kos DN 300, PN 16</t>
  </si>
  <si>
    <t>4,28</t>
  </si>
  <si>
    <t>Montažno-demontažni kos DN 400, PN 16</t>
  </si>
  <si>
    <t>4,29</t>
  </si>
  <si>
    <t>Avtomatski zračnik-dvojni DN 80, PN 10.</t>
  </si>
  <si>
    <t>Vijačni material za medprirobnične spoje fazonskih kosov, armatur in spojnih kosov je zajet v ceni fazonov, armatur in spojnih kosov</t>
  </si>
  <si>
    <t>SPOJNI KOSI</t>
  </si>
  <si>
    <t>4,30</t>
  </si>
  <si>
    <t>Spojka E, razstavljiva, iz nodularne litine GGG 400, z zunanjo in notranjo zaščito, tesnili v skladu z ISO 4633 in spojnim materialom- za cev PE d 400, PN 10, DN 400</t>
  </si>
  <si>
    <t>4,31</t>
  </si>
  <si>
    <t>Spojka  za cev PE d 225, PN 10, DN 200</t>
  </si>
  <si>
    <t>4,32</t>
  </si>
  <si>
    <t>Montažni elementi za obešanje cevovoda na mostno konstrukcijo, nerjaveči sistem:</t>
  </si>
  <si>
    <t>pocinkana pločevina:</t>
  </si>
  <si>
    <t>pritrdilna plošča:</t>
  </si>
  <si>
    <t>nosilna plošča dim 440x180x10</t>
  </si>
  <si>
    <r>
      <t xml:space="preserve">nosilni U profil 100/50x6 mm  z ovalno izvrtino </t>
    </r>
    <r>
      <rPr>
        <sz val="11"/>
        <color indexed="8"/>
        <rFont val="Calibri"/>
        <family val="2"/>
        <charset val="238"/>
      </rPr>
      <t>Ø</t>
    </r>
    <r>
      <rPr>
        <sz val="11"/>
        <color indexed="8"/>
        <rFont val="Arial Narrow"/>
        <family val="2"/>
        <charset val="238"/>
      </rPr>
      <t xml:space="preserve"> 24 mm, 170 mm</t>
    </r>
  </si>
  <si>
    <t>Vertikalni nosilec</t>
  </si>
  <si>
    <r>
      <t xml:space="preserve">vertikalni nosilec z izvrtino </t>
    </r>
    <r>
      <rPr>
        <sz val="11"/>
        <color indexed="8"/>
        <rFont val="Calibri"/>
        <family val="2"/>
        <charset val="238"/>
      </rPr>
      <t>Ø 24 mm,80/45x6 mm, L=544 mm</t>
    </r>
  </si>
  <si>
    <r>
      <t xml:space="preserve">jeklena plošča z izvrtino </t>
    </r>
    <r>
      <rPr>
        <sz val="11"/>
        <color indexed="8"/>
        <rFont val="Calibri"/>
        <family val="2"/>
        <charset val="238"/>
      </rPr>
      <t xml:space="preserve">Ø </t>
    </r>
    <r>
      <rPr>
        <sz val="11"/>
        <color indexed="8"/>
        <rFont val="Arial Narrow"/>
        <family val="2"/>
        <charset val="238"/>
      </rPr>
      <t>20 mm, dim.50/80x6 mm</t>
    </r>
  </si>
  <si>
    <t>zg.del objemke - jeklen trak , dim.80/6 mm, lok z radijem L=165 mm, L=430 mm</t>
  </si>
  <si>
    <r>
      <t xml:space="preserve">jeklena plošča z izvrtino </t>
    </r>
    <r>
      <rPr>
        <sz val="11"/>
        <color indexed="8"/>
        <rFont val="Calibri"/>
        <family val="2"/>
        <charset val="238"/>
      </rPr>
      <t xml:space="preserve">Ø </t>
    </r>
    <r>
      <rPr>
        <sz val="11"/>
        <color indexed="8"/>
        <rFont val="Arial Narrow"/>
        <family val="2"/>
        <charset val="238"/>
      </rPr>
      <t>20 mm,dim.50/80x6 mm</t>
    </r>
  </si>
  <si>
    <t>sp.del objemke - jeklen trak , dim.80/6 mm, lok z radijem L=165 mm, L=506 mm</t>
  </si>
  <si>
    <t>vijačni material</t>
  </si>
  <si>
    <t>vijak M16, M16/40/25</t>
  </si>
  <si>
    <t>podložka M16</t>
  </si>
  <si>
    <t>šesteroroba matica M16</t>
  </si>
  <si>
    <t>cilindiični ležaj, 16/22/12, AISI 316</t>
  </si>
  <si>
    <t>neoprenska guma, dim.60/10/540, lepljeno</t>
  </si>
  <si>
    <t>MATERIAL ZA PROVIZORIJ:</t>
  </si>
  <si>
    <t>NL Natural cev C30, s tesnili, l=6.00 m, DN 400, UNI-Ve spoj</t>
  </si>
  <si>
    <t>Vmesni cevni kos, l=500 mm, NL DN 400, UNI Ve spoj</t>
  </si>
  <si>
    <t>Vmesni cevni kos, l=3500 mm, NL DN 400, sidrni spoj</t>
  </si>
  <si>
    <t>4,38</t>
  </si>
  <si>
    <t>4,39</t>
  </si>
  <si>
    <t>MMK kos 22°, PN 10, SIDRNI spoj, DN 400</t>
  </si>
  <si>
    <t>4,40</t>
  </si>
  <si>
    <t>MMK kos 45°, PN 10, SIDRNI spoj, DN 400</t>
  </si>
  <si>
    <t>NL  fazonski kos, sidrani na UNI Ve spoj, s tesnili</t>
  </si>
  <si>
    <t>4,41</t>
  </si>
  <si>
    <t>MMK kos 11°, PN 10, UNI Ve spoj, DN 400</t>
  </si>
  <si>
    <t>4,42</t>
  </si>
  <si>
    <t>MMK kos 22°, PN 10, UNI Ve spoj, DN 400</t>
  </si>
  <si>
    <t>4,43</t>
  </si>
  <si>
    <t>4,44</t>
  </si>
  <si>
    <t>4,45</t>
  </si>
  <si>
    <t>Transportni stroški dobave materiala.</t>
  </si>
  <si>
    <t>4,46</t>
  </si>
  <si>
    <t>Dodatna in nepredvidena dela. Obračun stroškov po dejanski porabi časa in materiala, po vpisu v gradbeni dnevnik. Ocena stroškov 10% od vrednosti materiala</t>
  </si>
  <si>
    <t>NABAVA VODOVODNEGA MATERIALA</t>
  </si>
  <si>
    <t>MIZARSKA DELA</t>
  </si>
  <si>
    <t>UREDITEV BREŽINE</t>
  </si>
  <si>
    <t>Izdelava, dobava in montaža kovinske konstrukcije - nosilci ograje in  lesenega hodnika izdelana iz profilov HE 200A, pločevine različnih dimenzij, vsem pritrdilnim, sidrnim in  varilnim materialom. Konstrukcija vroče cinkana, prašno barvana po izboru projektanta. Jeklo kvalitete S 355 JO. Izdelava, dobava in  montaža jeklene konstrukcije mora biti v skladu SIST EN 1090 - 2 : 2008. Antikorozijska zaščita: 1x temeljni premaz epoksi - cink 60 mikronov, 2 x vmesni epoksidni premaz 2 x 60 mikronov in 1 x prekrivni polivretanski premaz odporen na uV žarke, 60 mikronov.</t>
  </si>
  <si>
    <t>Izdelava, dobava in montaža kovinskega profila U 120 - krivljen, varjen na kovinsko konstrukcijo.  Antikorozijsko zaščiten in finalno barvan. Izdelava po detajlu projektanta.</t>
  </si>
  <si>
    <t>Izdelava, dobava in montaža  kovinskega krivljenega HOP profila dim. 50/60/7 mm, oblikovan v radijih, za montažo lesenih moralov hodnika, z navarjenimi jeklenimi distančniki debeline 1 cm za pritrditev moralov ograje. Profili vroče cinkani finalno barvani. Izdelava po detajlu  "shema hodnika ". Razvita dolžina krivljenega profila cca 3,60 m1.</t>
  </si>
  <si>
    <t>Izdelava, dobava in montaža  kovinskih profilov - ploščato železo debeline 7 mm,  širine 44 cm, navarjeno na krivljeni HOP profil 50/60/7 mm, kot nosilec ročaja. Vroče cinkano, prašno barvano. Izdelava po detajlu "shema hodnika ".</t>
  </si>
  <si>
    <t>V enotnih cenah upoštevati vse tekstualne in grafične dele projekta, izdelavo delavni-</t>
  </si>
  <si>
    <t>ških načrtov katere potrdi projektant, pritrdilni, sidrni material, podkonstrukcije.</t>
  </si>
  <si>
    <t>Izdelava, dobava in  pritrjevanje žganih macesnovih skoblanih, globinsko impregniranih moralov preseka 4 x 8 cm na  pripravljeno kovinsko podlago. Vijačenje - nevidno pritrjevanje na jeklene distančnike. Razmak med morali 1 cm. Obloga horizontalno in vertikalno v radiju. Izdelava po detajlu "shema ograje " in predhodno izdelanem vzorcu, katerega potrdi projektant. Upoštevana razvita površina. Pohodne površine protizdrsno obdelane, narebrana.</t>
  </si>
  <si>
    <t>Izdelava, dobava in montaža ročaja iz skoblanega hrastovega žganega lesa, preseka 40 x 8 cm, vijačen nevidno na kovinsko podkonstrukcijo. Izdelava po detajlu " shema ograje ". Zračno sušen les 12 - 18 %, v delavnici.</t>
  </si>
  <si>
    <t>UREDITEV BREŽIN, KASKAD, STOPNIC</t>
  </si>
  <si>
    <t>Ureditev brežin z ustreznim nasutjem, utrditvijo, planiranjem, v projektiranih naklonih, vključno z zatravitvijo.</t>
  </si>
  <si>
    <t>Dobava materiala  in izdelavo kaskad:</t>
  </si>
  <si>
    <t>- nasutje zemljine</t>
  </si>
  <si>
    <t>- peščeno nasutje</t>
  </si>
  <si>
    <t>- cinkana mreža</t>
  </si>
  <si>
    <t>- sidrni kovinski stebriček</t>
  </si>
  <si>
    <t>- kovinska vez</t>
  </si>
  <si>
    <t>- zelene kaskade - biotehnična stabilizacija npr. po patentu " vegetation strips "</t>
  </si>
  <si>
    <t>Izdelava po detajlu "zelene kaskade ".</t>
  </si>
  <si>
    <t>3a.</t>
  </si>
  <si>
    <t>Dobava in zasaditev nižjih grmovnic z naravnim rastiščnim habitatom na Barju: Salix rosmarinifolia, Salix aurita, Cornus saguinea. Raster zasaditve 2 m.</t>
  </si>
  <si>
    <t>Dobava in razstiranje kvalitetne zemlje, uvaljanje, utrditev, sejanje travne mešanice. Pri stojalih za kolesa.</t>
  </si>
  <si>
    <t>SKUPNA REKAPITULACIJA</t>
  </si>
  <si>
    <t>EUR</t>
  </si>
  <si>
    <t xml:space="preserve">Rekonstrukcija primarnega vodovoda Brest - Ljubljana na odseku prečkanja preko reke Ljubljanice v Črni vasi
</t>
  </si>
  <si>
    <t>DELEŽ VKS</t>
  </si>
  <si>
    <t>obnova vodovoda</t>
  </si>
  <si>
    <t>obnova jeklenega mostu</t>
  </si>
  <si>
    <t>DELEŽ MOL</t>
  </si>
  <si>
    <t>oprema mostu in ureditev brežin</t>
  </si>
  <si>
    <t>davek na dodano vrednost 22%</t>
  </si>
  <si>
    <t>"proizvajalec / tip materiala"</t>
  </si>
  <si>
    <t>PONUDBENA CENA (vključno z DDV):</t>
  </si>
  <si>
    <t>MATERIAL ZA PRITRDITEV VODOVODA NA MOST:</t>
  </si>
  <si>
    <t>Ljubljana, september 2020</t>
  </si>
  <si>
    <t>Zakoličba osi pilotov ( levi breg 3 kos, desni breg 3 kos ).</t>
  </si>
  <si>
    <t>a) piloti premera  80 cm, globine cca  20 m, skupna količina armature  12.972 kg. Levi breg 5 kos, desni breg 5 kos.</t>
  </si>
  <si>
    <t>a) premera 80 cm.</t>
  </si>
  <si>
    <t>Rušenje obstoječih AB pilotov fi 80 cm višine 100 cm, vsa armatura pilota se ohrani ter očisti. Izvedba po projektu gradbenih konstrukcij ( levi breg 1 kos, desni breg 1 kos ).</t>
  </si>
  <si>
    <t>Dobava, krivljenje, vgradnja in vezave armature S 500B, prenova obstoječega pilota ( 2 kos ), po  projektu gradbenih konstrukcij. Ocena.</t>
  </si>
  <si>
    <t>Dobava in vgrajevanje betona C 25/30, XC2 ( prenova obstoječega pilota fi 80 cm ), vključno z opažem, premaz delovnega stika z emulzijo. Višina cca 100 cm.</t>
  </si>
  <si>
    <t>15.</t>
  </si>
  <si>
    <t>Rušenje obstoječih AB pilotov fi 80 cm, kompletno z armaturo. Višine do 100 cm, oziroma po  projektu gradbenih konstrukcij.</t>
  </si>
  <si>
    <t>Dobava in vgrajevanje nasutja iz drobljene opreke, frakcije 0-23 mm, z utrditvijo. Nasutje izvedeno v projektiranem naklonu, izvedba brežin - dvostransko.</t>
  </si>
  <si>
    <t>Dobava in vgrajevanje nasutja iz drobljene opeke, frakcije 0-23 mm v debelini 15-20 cm, za dostopne poti, vključno z  utrjevanjem.</t>
  </si>
  <si>
    <t>Dobava in zabijanje lesenih pilotov fi 20 cm, globine 5 - 6 m, v rastru 1 m. Točna količina se določi na licu mesta. Stabilizacija nasipa. Upoštevano 1 kos/m2.</t>
  </si>
  <si>
    <t>Dobava in vgrajevanje gramoznega nasutja z utrjevanjem. Nasutje se izvaja v plasteh debeline cca 40 cm, horizontalno v več slojih, za izvedbo brežine. Izvedba po detajlu - prerezu D-D.</t>
  </si>
  <si>
    <t>Razstiranje izkopanega materiala iz gradbiščne deponije, planiranje, uvaljanje.</t>
  </si>
  <si>
    <t>Doka ali podobno ). Vsi robovi so izvedeni z uporabo robnih zaključnih letvic. Opažne</t>
  </si>
  <si>
    <t xml:space="preserve">plošče zaščitene s  fenolnim premazom niso primerne. Pred izvedbo je obvezno </t>
  </si>
  <si>
    <t>izdelati testno polje višine 1,5 m, širine 1,50 m, katere potrdi projektant. V enotni ceni</t>
  </si>
  <si>
    <t>b) preseka nad fi 12 mm.</t>
  </si>
  <si>
    <t>Dobava in vgrajevanje betona C 30/37, v AB ploščo ( podest mostu ) debeline 20 cm, finalna obdelava prani beton.  Podest U preseka 170 x 50 cm. Glej prerez D - D.</t>
  </si>
  <si>
    <t>Dobava in vgrajevanje prebojne armature kot npr. Schock BOLE 0 25/900 - 2/A 1340, po  projektu gradbenih konstrukcij.</t>
  </si>
  <si>
    <t>Izdelava, dobava in montaža kovinske konstrukcije za prenovo mostu. Konstrukcija izdelana iz profilov U 160, HE 100A, HEB 320, U 240, HE 100A, U 80, U100, diagonalni, zavetrovanjem ( cevi fi 88,9 x 4 in 63,5 x 2,9 ), pločevine različnih dimenzij, vsem pritrdilnim, sidrnim in varilnim materialom. Nianso zaključnega premaza oziroma antikorozijske zaščite ( po RAL-u oziroma NCS-u ) po izboru arhitekta. Izdelava, dobava in montaža jeklene konstrukcije mora biti v skladu s SIST EN 1090-2: 2008. Konstrukcija vroče cinkana, prašno barvana. Jeklo kvalitete S355 JO. V enotni ceni upoštevati demontažo obstoječe konstrukcije in izvedbo nove antikorozijske zaščite, ter ponovna montaža. Izdelava po tehnologiji izvajalca in elaboratu montaže.</t>
  </si>
  <si>
    <t>Izdelava glavnega načrta izvedbe pilotiranja in navezave na obstoječo konstrukcijo po ZAPS-u.</t>
  </si>
  <si>
    <t>Izdelava glavni načrta izvedbe pilotiranja in navezave na obstoječo konstrukcijo po IZS-ju.</t>
  </si>
  <si>
    <t>MESTNA OBČINA LJUBLJANA</t>
  </si>
  <si>
    <t>MESTNI TRG 1</t>
  </si>
  <si>
    <t>ZEMLJSKA DELA</t>
  </si>
  <si>
    <t>ZEMLJKSKA DELA</t>
  </si>
  <si>
    <t>OBSTOJEČE  DOSTOPNE POTI</t>
  </si>
  <si>
    <t>Izkop za razširitev obstoječih dovoznih poti v globini cca 50 cm, nakladanje in odvoz izkopanega materiala na deponijo, ki jo določi investitor.</t>
  </si>
  <si>
    <t>Dobava in polaganje geotekstila 400g/m2.</t>
  </si>
  <si>
    <t>Dobava in vgrajevanje nasutja iz kamnitega drobljenca, frakcije 0/63 mm, z utrjevanjem v plasteh. Debelina nasutja 40 cm.</t>
  </si>
  <si>
    <t>Izravnava obstoječe makadamske poti - planiranje, izravnava,  minimalna odstranitev nasutja, niveliranje.</t>
  </si>
  <si>
    <t>Dobava in vgrajevanje nasutja iz kamnitega drobljenca, frakcije 0/32 mm po celotni širini poti, utrjevanje, planiranje. Debelina nasutja 25 cm.</t>
  </si>
  <si>
    <t>Dobava in vgrajevanje nasutja iz peska frakcije 4-16 mm, v debelini 5-10 cm,  dvostranski naklon , uvaljanje, planiranje. Finalni sloj poti.  Izvede se po zaključku gradnje mostu.</t>
  </si>
  <si>
    <t>Izdelava, dobava in montaža robnika iz hrastovega žganega lesa preseka 5 x 15 cm, pritrjen z zvitimi navojnimi palicami fi 15 mm v teren. Izdelav apo detajlu projektanta.</t>
  </si>
  <si>
    <t>Izdelava, dobava in montaža ročaja iz skoblanega hrastovega žganega lesa, preseka 8 x 8 cm, kot zaključek ograje. Izdelav apo detajlu " shema ograje ". Zračno sušen les 12 - 18 % v delavnici.</t>
  </si>
  <si>
    <t>Izdelava, dobava in montaža  lesenega sedišča kaskad izdelano iz macesnovih skoblanih letev 8 x 4 cm, dolžina posamezne letve 300 cm, vključno s kovinsko in leseno podkonstrukcjo, točkovni temelji klopi iz prirezanih T profilov 60/60/2 mm v rastru 40 cm zabiti v zemljo. Širina sedišča 40 cm. Izdelava po detajlu " leseno sedišče kaskad ".</t>
  </si>
  <si>
    <t>Enako kot postavka 3., samo izvedba stopnic. Stopnice 100 x 27 x 14,4 cm.</t>
  </si>
  <si>
    <t>Izdelava, dobava in montaža stojal za kolesa izdelana iz macesnovih stebričkov preseka 14 x 14 cm ( žgana površina ) 2 kos / stojalo, zabiti v zemljo, med seboj povezani s sidrano palico Betomax uni 15, distančnikom iz  pocinkane cevi fi 22 mm dolžine 15 cm, matico, krovskim žebljem. Stojalo tip  Rakova Jelša. Oznaka sheme SST.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</si>
</sst>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quot;. &quot;"/>
    <numFmt numFmtId="165" formatCode="#,##0.00\ [$€-1]"/>
    <numFmt numFmtId="166" formatCode="0.0"/>
    <numFmt numFmtId="167" formatCode="#,##0.00\ [$€-424];[Red]\-#,##0.00\ [$€-424]"/>
    <numFmt numFmtId="168" formatCode="#,##0.00;[Red]#,##0.00"/>
  </numFmts>
  <fonts count="47" x14ac:knownFonts="1">
    <font>
      <sz val="10"/>
      <name val="Arial CE"/>
      <charset val="238"/>
    </font>
    <font>
      <sz val="11"/>
      <name val="Arial CE"/>
      <family val="2"/>
      <charset val="238"/>
    </font>
    <font>
      <b/>
      <sz val="11"/>
      <name val="Arial CE"/>
      <family val="2"/>
      <charset val="238"/>
    </font>
    <font>
      <b/>
      <sz val="11"/>
      <name val="Arial CE"/>
      <charset val="238"/>
    </font>
    <font>
      <sz val="10"/>
      <name val="Arial"/>
      <charset val="238"/>
    </font>
    <font>
      <sz val="10"/>
      <name val="Times New Roman CE"/>
      <family val="1"/>
      <charset val="238"/>
    </font>
    <font>
      <sz val="10"/>
      <name val="Arial"/>
      <family val="2"/>
      <charset val="238"/>
    </font>
    <font>
      <sz val="14"/>
      <name val="Times New Roman CE"/>
      <family val="1"/>
      <charset val="238"/>
    </font>
    <font>
      <b/>
      <sz val="10"/>
      <name val="Arial"/>
      <family val="2"/>
      <charset val="238"/>
    </font>
    <font>
      <b/>
      <sz val="14"/>
      <name val="Arial"/>
      <family val="2"/>
      <charset val="238"/>
    </font>
    <font>
      <b/>
      <sz val="12"/>
      <name val="Times New Roman CE"/>
      <family val="1"/>
      <charset val="238"/>
    </font>
    <font>
      <b/>
      <i/>
      <sz val="16"/>
      <name val="Arial"/>
      <family val="2"/>
      <charset val="238"/>
    </font>
    <font>
      <b/>
      <i/>
      <sz val="10"/>
      <name val="Arial"/>
      <family val="2"/>
      <charset val="238"/>
    </font>
    <font>
      <sz val="11"/>
      <name val="Arial"/>
      <family val="2"/>
      <charset val="238"/>
    </font>
    <font>
      <i/>
      <sz val="11"/>
      <name val="Arial"/>
      <family val="2"/>
      <charset val="238"/>
    </font>
    <font>
      <b/>
      <i/>
      <sz val="11"/>
      <name val="Arial"/>
      <family val="2"/>
      <charset val="238"/>
    </font>
    <font>
      <i/>
      <u/>
      <sz val="10"/>
      <name val="Arial"/>
      <family val="2"/>
      <charset val="238"/>
    </font>
    <font>
      <i/>
      <sz val="10"/>
      <name val="Arial"/>
      <family val="2"/>
      <charset val="238"/>
    </font>
    <font>
      <i/>
      <sz val="12"/>
      <name val="Arial"/>
      <family val="2"/>
      <charset val="238"/>
    </font>
    <font>
      <b/>
      <i/>
      <sz val="12"/>
      <name val="Arial"/>
      <family val="2"/>
      <charset val="238"/>
    </font>
    <font>
      <b/>
      <sz val="12"/>
      <name val="Arial"/>
      <family val="2"/>
      <charset val="238"/>
    </font>
    <font>
      <b/>
      <sz val="11"/>
      <name val="Arial"/>
      <family val="2"/>
      <charset val="238"/>
    </font>
    <font>
      <b/>
      <i/>
      <sz val="12"/>
      <name val="Arial Narrow"/>
      <family val="2"/>
      <charset val="238"/>
    </font>
    <font>
      <b/>
      <i/>
      <sz val="14"/>
      <name val="Arial"/>
      <family val="2"/>
      <charset val="238"/>
    </font>
    <font>
      <b/>
      <i/>
      <sz val="14"/>
      <name val="Times New Roman CE"/>
      <family val="1"/>
      <charset val="238"/>
    </font>
    <font>
      <b/>
      <sz val="10"/>
      <name val="Times New Roman CE"/>
      <family val="1"/>
      <charset val="238"/>
    </font>
    <font>
      <b/>
      <sz val="11"/>
      <name val="Arial Narrow"/>
      <family val="2"/>
      <charset val="238"/>
    </font>
    <font>
      <b/>
      <sz val="10"/>
      <name val="Arial Narrow"/>
      <family val="2"/>
      <charset val="238"/>
    </font>
    <font>
      <sz val="10"/>
      <name val="Times New Roman CE"/>
      <charset val="238"/>
    </font>
    <font>
      <u/>
      <sz val="10"/>
      <name val="Arial"/>
      <family val="2"/>
      <charset val="238"/>
    </font>
    <font>
      <sz val="12"/>
      <name val="Times New Roman CE"/>
      <family val="1"/>
      <charset val="238"/>
    </font>
    <font>
      <sz val="10"/>
      <name val="Arial Narrow"/>
      <family val="2"/>
      <charset val="238"/>
    </font>
    <font>
      <sz val="10"/>
      <color indexed="8"/>
      <name val="Arial"/>
      <family val="2"/>
      <charset val="238"/>
    </font>
    <font>
      <b/>
      <i/>
      <sz val="11"/>
      <name val="Arial Narrow"/>
      <family val="2"/>
      <charset val="238"/>
    </font>
    <font>
      <b/>
      <sz val="10"/>
      <name val="Arial"/>
      <family val="2"/>
    </font>
    <font>
      <b/>
      <sz val="11"/>
      <color theme="1"/>
      <name val="Arial Narrow"/>
      <family val="2"/>
      <charset val="238"/>
    </font>
    <font>
      <sz val="11"/>
      <color theme="1"/>
      <name val="Arial Narrow"/>
      <family val="2"/>
      <charset val="238"/>
    </font>
    <font>
      <sz val="11"/>
      <color indexed="8"/>
      <name val="Calibri"/>
      <family val="2"/>
      <charset val="238"/>
    </font>
    <font>
      <sz val="11"/>
      <color indexed="8"/>
      <name val="Arial Narrow"/>
      <family val="2"/>
      <charset val="238"/>
    </font>
    <font>
      <sz val="10"/>
      <color theme="1"/>
      <name val="Arial Narrow"/>
      <family val="2"/>
      <charset val="238"/>
    </font>
    <font>
      <b/>
      <sz val="10"/>
      <color theme="1"/>
      <name val="Arial Narrow"/>
      <family val="2"/>
      <charset val="238"/>
    </font>
    <font>
      <b/>
      <u/>
      <sz val="10"/>
      <name val="Times New Roman CE"/>
      <family val="1"/>
      <charset val="238"/>
    </font>
    <font>
      <sz val="12"/>
      <name val="Courier"/>
      <charset val="238"/>
    </font>
    <font>
      <sz val="14"/>
      <name val="Arial"/>
      <family val="2"/>
      <charset val="238"/>
    </font>
    <font>
      <i/>
      <sz val="8"/>
      <name val="Arial"/>
      <family val="2"/>
      <charset val="238"/>
    </font>
    <font>
      <sz val="8"/>
      <name val="Arial"/>
      <family val="2"/>
      <charset val="238"/>
    </font>
    <font>
      <sz val="10"/>
      <name val="Arial CE"/>
      <family val="2"/>
      <charset val="238"/>
    </font>
  </fonts>
  <fills count="3">
    <fill>
      <patternFill patternType="none"/>
    </fill>
    <fill>
      <patternFill patternType="gray125"/>
    </fill>
    <fill>
      <patternFill patternType="solid">
        <fgColor theme="3" tint="0.79998168889431442"/>
        <bgColor indexed="64"/>
      </patternFill>
    </fill>
  </fills>
  <borders count="10">
    <border>
      <left/>
      <right/>
      <top/>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s>
  <cellStyleXfs count="21">
    <xf numFmtId="0" fontId="0" fillId="0" borderId="0"/>
    <xf numFmtId="0" fontId="4" fillId="0" borderId="0"/>
    <xf numFmtId="0" fontId="6" fillId="0" borderId="0"/>
    <xf numFmtId="0" fontId="6" fillId="0" borderId="0"/>
    <xf numFmtId="0" fontId="6" fillId="0" borderId="0"/>
    <xf numFmtId="0" fontId="2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4" fillId="0" borderId="0"/>
    <xf numFmtId="0" fontId="4" fillId="0" borderId="0" applyNumberFormat="0" applyFont="0" applyFill="0" applyBorder="0" applyAlignment="0" applyProtection="0"/>
    <xf numFmtId="0" fontId="42" fillId="0" borderId="0"/>
  </cellStyleXfs>
  <cellXfs count="382">
    <xf numFmtId="0" fontId="0" fillId="0" borderId="0" xfId="0"/>
    <xf numFmtId="0" fontId="1" fillId="0" borderId="0" xfId="0" applyFont="1"/>
    <xf numFmtId="164" fontId="1" fillId="0" borderId="0" xfId="0" applyNumberFormat="1" applyFont="1" applyAlignment="1">
      <alignment vertical="top"/>
    </xf>
    <xf numFmtId="0" fontId="1" fillId="0" borderId="0" xfId="0" applyFont="1" applyAlignment="1">
      <alignment horizontal="justify" wrapText="1"/>
    </xf>
    <xf numFmtId="0" fontId="1" fillId="0" borderId="0" xfId="0" applyFont="1" applyAlignment="1">
      <alignment horizontal="right"/>
    </xf>
    <xf numFmtId="4" fontId="1" fillId="0" borderId="0" xfId="0" applyNumberFormat="1" applyFont="1"/>
    <xf numFmtId="0" fontId="1" fillId="0" borderId="0" xfId="0" applyFont="1" applyAlignment="1">
      <alignment horizontal="center"/>
    </xf>
    <xf numFmtId="0" fontId="2" fillId="0" borderId="0" xfId="0" applyFont="1"/>
    <xf numFmtId="4" fontId="2" fillId="0" borderId="0" xfId="0" applyNumberFormat="1" applyFont="1"/>
    <xf numFmtId="0" fontId="2" fillId="0" borderId="0" xfId="0" applyFont="1" applyAlignment="1">
      <alignment horizontal="center"/>
    </xf>
    <xf numFmtId="165" fontId="1" fillId="0" borderId="0" xfId="0" applyNumberFormat="1" applyFont="1"/>
    <xf numFmtId="165" fontId="2" fillId="0" borderId="0" xfId="0" applyNumberFormat="1" applyFont="1"/>
    <xf numFmtId="0" fontId="1" fillId="0" borderId="0" xfId="0" quotePrefix="1" applyFont="1" applyAlignment="1">
      <alignment horizontal="justify" wrapText="1"/>
    </xf>
    <xf numFmtId="0" fontId="3" fillId="0" borderId="0" xfId="0" applyFont="1"/>
    <xf numFmtId="4" fontId="3" fillId="0" borderId="0" xfId="0" applyNumberFormat="1" applyFont="1"/>
    <xf numFmtId="165" fontId="3" fillId="0" borderId="0" xfId="0" applyNumberFormat="1" applyFont="1"/>
    <xf numFmtId="4" fontId="5" fillId="0" borderId="0" xfId="1" applyNumberFormat="1" applyFont="1" applyProtection="1">
      <protection locked="0"/>
    </xf>
    <xf numFmtId="4" fontId="6" fillId="0" borderId="0" xfId="1" applyNumberFormat="1" applyFont="1" applyProtection="1">
      <protection locked="0"/>
    </xf>
    <xf numFmtId="4" fontId="8" fillId="0" borderId="0" xfId="1" applyNumberFormat="1" applyFont="1" applyFill="1" applyAlignment="1" applyProtection="1">
      <alignment horizontal="centerContinuous"/>
      <protection locked="0"/>
    </xf>
    <xf numFmtId="4" fontId="6" fillId="0" borderId="0" xfId="1" applyNumberFormat="1" applyFont="1" applyAlignment="1" applyProtection="1">
      <protection locked="0"/>
    </xf>
    <xf numFmtId="4" fontId="11" fillId="0" borderId="0" xfId="1" applyNumberFormat="1" applyFont="1" applyProtection="1">
      <protection locked="0"/>
    </xf>
    <xf numFmtId="4" fontId="12" fillId="0" borderId="0" xfId="1" applyNumberFormat="1" applyFont="1" applyProtection="1">
      <protection locked="0"/>
    </xf>
    <xf numFmtId="4" fontId="13" fillId="0" borderId="0" xfId="1" applyNumberFormat="1" applyFont="1" applyAlignment="1" applyProtection="1">
      <alignment horizontal="right"/>
      <protection locked="0"/>
    </xf>
    <xf numFmtId="4" fontId="16" fillId="0" borderId="0" xfId="1" applyNumberFormat="1" applyFont="1" applyProtection="1">
      <protection locked="0"/>
    </xf>
    <xf numFmtId="4" fontId="17" fillId="0" borderId="0" xfId="1" applyNumberFormat="1" applyFont="1" applyProtection="1">
      <protection locked="0"/>
    </xf>
    <xf numFmtId="4" fontId="12" fillId="0" borderId="2" xfId="1" applyNumberFormat="1" applyFont="1" applyBorder="1" applyAlignment="1" applyProtection="1">
      <alignment horizontal="right"/>
      <protection locked="0"/>
    </xf>
    <xf numFmtId="4" fontId="6" fillId="0" borderId="1" xfId="1" applyNumberFormat="1" applyFont="1" applyBorder="1" applyProtection="1">
      <protection locked="0"/>
    </xf>
    <xf numFmtId="4" fontId="23" fillId="0" borderId="0" xfId="1" applyNumberFormat="1" applyFont="1" applyProtection="1">
      <protection locked="0"/>
    </xf>
    <xf numFmtId="4" fontId="8" fillId="0" borderId="0" xfId="1" applyNumberFormat="1" applyFont="1" applyFill="1" applyProtection="1">
      <protection locked="0"/>
    </xf>
    <xf numFmtId="4" fontId="8" fillId="0" borderId="0" xfId="1" applyNumberFormat="1" applyFont="1" applyProtection="1">
      <protection locked="0"/>
    </xf>
    <xf numFmtId="4" fontId="6" fillId="0" borderId="3" xfId="1" applyNumberFormat="1" applyFont="1" applyBorder="1" applyProtection="1">
      <protection locked="0"/>
    </xf>
    <xf numFmtId="4" fontId="8" fillId="0" borderId="0" xfId="1" applyNumberFormat="1" applyFont="1" applyAlignment="1" applyProtection="1">
      <alignment horizontal="center"/>
      <protection locked="0"/>
    </xf>
    <xf numFmtId="0" fontId="27" fillId="0" borderId="4" xfId="1" applyFont="1" applyBorder="1" applyAlignment="1" applyProtection="1">
      <alignment horizontal="left" wrapText="1"/>
      <protection locked="0"/>
    </xf>
    <xf numFmtId="4" fontId="6" fillId="0" borderId="4" xfId="1" applyNumberFormat="1" applyFont="1" applyBorder="1" applyProtection="1">
      <protection locked="0"/>
    </xf>
    <xf numFmtId="4" fontId="6" fillId="0" borderId="4" xfId="1" applyNumberFormat="1" applyFont="1" applyFill="1" applyBorder="1" applyProtection="1">
      <protection locked="0"/>
    </xf>
    <xf numFmtId="4" fontId="20" fillId="0" borderId="0" xfId="1" applyNumberFormat="1" applyFont="1" applyAlignment="1" applyProtection="1">
      <alignment horizontal="center"/>
      <protection locked="0"/>
    </xf>
    <xf numFmtId="4" fontId="8" fillId="0" borderId="0" xfId="1" applyNumberFormat="1" applyFont="1" applyBorder="1" applyProtection="1">
      <protection locked="0"/>
    </xf>
    <xf numFmtId="4" fontId="20" fillId="0" borderId="0" xfId="1" applyNumberFormat="1" applyFont="1" applyBorder="1" applyProtection="1">
      <protection locked="0"/>
    </xf>
    <xf numFmtId="4" fontId="20" fillId="0" borderId="0" xfId="1" applyNumberFormat="1" applyFont="1" applyFill="1" applyProtection="1">
      <protection locked="0"/>
    </xf>
    <xf numFmtId="4" fontId="6" fillId="0" borderId="0" xfId="1" applyNumberFormat="1" applyFont="1" applyFill="1" applyProtection="1">
      <protection locked="0"/>
    </xf>
    <xf numFmtId="4" fontId="6" fillId="0" borderId="4" xfId="16" applyNumberFormat="1" applyFont="1" applyBorder="1" applyProtection="1">
      <protection locked="0"/>
    </xf>
    <xf numFmtId="49" fontId="5" fillId="0" borderId="0" xfId="1" applyNumberFormat="1" applyFont="1" applyAlignment="1" applyProtection="1">
      <alignment vertical="top"/>
    </xf>
    <xf numFmtId="0" fontId="5" fillId="0" borderId="0" xfId="1" applyFont="1" applyAlignment="1" applyProtection="1">
      <alignment vertical="top"/>
    </xf>
    <xf numFmtId="0" fontId="5" fillId="0" borderId="0" xfId="1" applyFont="1" applyAlignment="1" applyProtection="1">
      <alignment vertical="top" wrapText="1"/>
    </xf>
    <xf numFmtId="0" fontId="5" fillId="0" borderId="0" xfId="1" applyFont="1" applyAlignment="1" applyProtection="1">
      <alignment horizontal="left"/>
    </xf>
    <xf numFmtId="0" fontId="5" fillId="0" borderId="0" xfId="1" applyFont="1" applyProtection="1"/>
    <xf numFmtId="4" fontId="5" fillId="0" borderId="0" xfId="1" applyNumberFormat="1" applyFont="1" applyProtection="1"/>
    <xf numFmtId="49" fontId="6" fillId="0" borderId="0" xfId="1" applyNumberFormat="1" applyFont="1" applyAlignment="1" applyProtection="1">
      <alignment vertical="top"/>
    </xf>
    <xf numFmtId="0" fontId="6" fillId="0" borderId="0" xfId="1" applyFont="1" applyAlignment="1" applyProtection="1">
      <alignment vertical="top"/>
    </xf>
    <xf numFmtId="0" fontId="6" fillId="0" borderId="0" xfId="1" applyFont="1" applyAlignment="1" applyProtection="1">
      <alignment vertical="top" wrapText="1"/>
    </xf>
    <xf numFmtId="0" fontId="6" fillId="0" borderId="0" xfId="1" applyFont="1" applyAlignment="1" applyProtection="1">
      <alignment horizontal="left"/>
    </xf>
    <xf numFmtId="0" fontId="6" fillId="0" borderId="0" xfId="1" applyFont="1" applyProtection="1"/>
    <xf numFmtId="4" fontId="6" fillId="0" borderId="0" xfId="1" applyNumberFormat="1" applyFont="1" applyProtection="1"/>
    <xf numFmtId="0" fontId="6" fillId="0" borderId="0" xfId="1" applyFont="1" applyAlignment="1" applyProtection="1">
      <alignment horizontal="center" vertical="top"/>
    </xf>
    <xf numFmtId="0" fontId="7" fillId="0" borderId="0" xfId="1" applyFont="1" applyProtection="1"/>
    <xf numFmtId="49" fontId="8" fillId="0" borderId="0" xfId="1" applyNumberFormat="1" applyFont="1" applyAlignment="1" applyProtection="1">
      <alignment vertical="top"/>
    </xf>
    <xf numFmtId="0" fontId="8" fillId="0" borderId="0" xfId="1" applyFont="1" applyAlignment="1" applyProtection="1">
      <alignment vertical="top"/>
    </xf>
    <xf numFmtId="0" fontId="8" fillId="0" borderId="0" xfId="1" applyFont="1" applyFill="1" applyAlignment="1" applyProtection="1">
      <alignment horizontal="centerContinuous" vertical="top"/>
    </xf>
    <xf numFmtId="0" fontId="9" fillId="0" borderId="0" xfId="1" applyFont="1" applyFill="1" applyAlignment="1" applyProtection="1">
      <alignment horizontal="centerContinuous" vertical="top" wrapText="1"/>
    </xf>
    <xf numFmtId="0" fontId="8" fillId="0" borderId="0" xfId="1" applyFont="1" applyFill="1" applyAlignment="1" applyProtection="1">
      <alignment horizontal="centerContinuous"/>
    </xf>
    <xf numFmtId="4" fontId="8" fillId="0" borderId="0" xfId="1" applyNumberFormat="1" applyFont="1" applyFill="1" applyAlignment="1" applyProtection="1"/>
    <xf numFmtId="0" fontId="6" fillId="0" borderId="0" xfId="1" applyFont="1" applyAlignment="1" applyProtection="1">
      <alignment horizontal="centerContinuous" vertical="top"/>
    </xf>
    <xf numFmtId="0" fontId="6" fillId="0" borderId="0" xfId="1" applyFont="1" applyAlignment="1" applyProtection="1">
      <alignment horizontal="centerContinuous" vertical="top" wrapText="1"/>
    </xf>
    <xf numFmtId="0" fontId="6" fillId="0" borderId="0" xfId="1" applyFont="1" applyAlignment="1" applyProtection="1">
      <alignment horizontal="centerContinuous"/>
    </xf>
    <xf numFmtId="4" fontId="6" fillId="0" borderId="0" xfId="1" applyNumberFormat="1" applyFont="1" applyAlignment="1" applyProtection="1"/>
    <xf numFmtId="0" fontId="10" fillId="0" borderId="0" xfId="1" applyFont="1" applyProtection="1"/>
    <xf numFmtId="0" fontId="8" fillId="0" borderId="0" xfId="1" applyFont="1" applyAlignment="1" applyProtection="1">
      <alignment vertical="top" wrapText="1"/>
    </xf>
    <xf numFmtId="49" fontId="8" fillId="0" borderId="0" xfId="1" applyNumberFormat="1" applyFont="1" applyAlignment="1" applyProtection="1">
      <alignment horizontal="left" vertical="top" wrapText="1"/>
    </xf>
    <xf numFmtId="0" fontId="6" fillId="0" borderId="0" xfId="1" applyFont="1" applyAlignment="1" applyProtection="1">
      <alignment horizontal="left" vertical="top" wrapText="1"/>
    </xf>
    <xf numFmtId="49" fontId="6" fillId="0" borderId="0" xfId="1" applyNumberFormat="1" applyFont="1" applyAlignment="1" applyProtection="1">
      <alignment vertical="top" wrapText="1"/>
    </xf>
    <xf numFmtId="49" fontId="11" fillId="0" borderId="0" xfId="1" applyNumberFormat="1" applyFont="1" applyAlignment="1" applyProtection="1">
      <alignment vertical="top"/>
    </xf>
    <xf numFmtId="0" fontId="11" fillId="0" borderId="0" xfId="1" applyFont="1" applyAlignment="1" applyProtection="1">
      <alignment vertical="top"/>
    </xf>
    <xf numFmtId="0" fontId="11" fillId="0" borderId="0" xfId="1" applyFont="1" applyAlignment="1" applyProtection="1">
      <alignment vertical="top" wrapText="1"/>
    </xf>
    <xf numFmtId="0" fontId="11" fillId="0" borderId="0" xfId="1" applyFont="1" applyAlignment="1" applyProtection="1">
      <alignment horizontal="left"/>
    </xf>
    <xf numFmtId="0" fontId="11" fillId="0" borderId="0" xfId="1" applyFont="1" applyProtection="1"/>
    <xf numFmtId="4" fontId="11" fillId="0" borderId="0" xfId="1" applyNumberFormat="1" applyFont="1" applyProtection="1"/>
    <xf numFmtId="49" fontId="12" fillId="0" borderId="0" xfId="1" applyNumberFormat="1" applyFont="1" applyAlignment="1" applyProtection="1">
      <alignment vertical="top"/>
    </xf>
    <xf numFmtId="0" fontId="12" fillId="0" borderId="0" xfId="1" applyFont="1" applyAlignment="1" applyProtection="1">
      <alignment vertical="top"/>
    </xf>
    <xf numFmtId="0" fontId="12" fillId="0" borderId="0" xfId="1" applyFont="1" applyAlignment="1" applyProtection="1">
      <alignment vertical="top" wrapText="1"/>
    </xf>
    <xf numFmtId="0" fontId="12" fillId="0" borderId="0" xfId="1" applyFont="1" applyAlignment="1" applyProtection="1">
      <alignment horizontal="left"/>
    </xf>
    <xf numFmtId="0" fontId="12" fillId="0" borderId="0" xfId="1" applyFont="1" applyProtection="1"/>
    <xf numFmtId="4" fontId="12" fillId="0" borderId="0" xfId="1" applyNumberFormat="1" applyFont="1" applyProtection="1"/>
    <xf numFmtId="49" fontId="13" fillId="0" borderId="0" xfId="1" applyNumberFormat="1" applyFont="1" applyAlignment="1" applyProtection="1">
      <alignment vertical="top"/>
    </xf>
    <xf numFmtId="0" fontId="13" fillId="0" borderId="0" xfId="1" applyFont="1" applyAlignment="1" applyProtection="1">
      <alignment vertical="top"/>
    </xf>
    <xf numFmtId="0" fontId="13" fillId="0" borderId="0" xfId="1" applyFont="1" applyAlignment="1" applyProtection="1">
      <alignment vertical="top" wrapText="1"/>
    </xf>
    <xf numFmtId="0" fontId="13" fillId="0" borderId="0" xfId="1" applyFont="1" applyAlignment="1" applyProtection="1">
      <alignment horizontal="left"/>
    </xf>
    <xf numFmtId="0" fontId="13" fillId="0" borderId="0" xfId="1" applyFont="1" applyProtection="1"/>
    <xf numFmtId="4" fontId="13" fillId="0" borderId="0" xfId="1" applyNumberFormat="1" applyFont="1" applyProtection="1"/>
    <xf numFmtId="49" fontId="14" fillId="0" borderId="0" xfId="1" applyNumberFormat="1" applyFont="1" applyAlignment="1" applyProtection="1">
      <alignment vertical="top"/>
    </xf>
    <xf numFmtId="0" fontId="14" fillId="0" borderId="0" xfId="1" applyFont="1" applyAlignment="1" applyProtection="1">
      <alignment vertical="top"/>
    </xf>
    <xf numFmtId="0" fontId="14" fillId="0" borderId="0" xfId="1" applyFont="1" applyAlignment="1" applyProtection="1">
      <alignment vertical="top" wrapText="1"/>
    </xf>
    <xf numFmtId="0" fontId="14" fillId="0" borderId="0" xfId="1" applyFont="1" applyAlignment="1" applyProtection="1">
      <alignment horizontal="left"/>
    </xf>
    <xf numFmtId="0" fontId="14" fillId="0" borderId="0" xfId="1" applyFont="1" applyProtection="1"/>
    <xf numFmtId="4" fontId="14" fillId="0" borderId="0" xfId="1" applyNumberFormat="1" applyFont="1" applyProtection="1"/>
    <xf numFmtId="49" fontId="14" fillId="0" borderId="0" xfId="1" applyNumberFormat="1" applyFont="1" applyFill="1" applyAlignment="1" applyProtection="1">
      <alignment vertical="top"/>
    </xf>
    <xf numFmtId="0" fontId="14" fillId="0" borderId="0" xfId="1" applyFont="1" applyFill="1" applyAlignment="1" applyProtection="1">
      <alignment vertical="top"/>
    </xf>
    <xf numFmtId="0" fontId="14" fillId="0" borderId="0" xfId="1" applyFont="1" applyFill="1" applyAlignment="1" applyProtection="1">
      <alignment vertical="top" wrapText="1"/>
    </xf>
    <xf numFmtId="0" fontId="14" fillId="0" borderId="0" xfId="1" applyFont="1" applyFill="1" applyAlignment="1" applyProtection="1">
      <alignment horizontal="left"/>
    </xf>
    <xf numFmtId="0" fontId="14" fillId="0" borderId="0" xfId="1" applyFont="1" applyFill="1" applyProtection="1"/>
    <xf numFmtId="4" fontId="14" fillId="0" borderId="0" xfId="1" applyNumberFormat="1" applyFont="1" applyFill="1" applyProtection="1"/>
    <xf numFmtId="49" fontId="16" fillId="0" borderId="0" xfId="1" applyNumberFormat="1" applyFont="1" applyAlignment="1" applyProtection="1">
      <alignment vertical="top"/>
    </xf>
    <xf numFmtId="0" fontId="16" fillId="0" borderId="0" xfId="1" applyFont="1" applyAlignment="1" applyProtection="1">
      <alignment vertical="top"/>
    </xf>
    <xf numFmtId="0" fontId="16" fillId="0" borderId="0" xfId="1" applyFont="1" applyAlignment="1" applyProtection="1">
      <alignment vertical="top" wrapText="1"/>
    </xf>
    <xf numFmtId="0" fontId="16" fillId="0" borderId="0" xfId="1" applyFont="1" applyAlignment="1" applyProtection="1">
      <alignment horizontal="left"/>
    </xf>
    <xf numFmtId="0" fontId="16" fillId="0" borderId="0" xfId="1" applyFont="1" applyProtection="1"/>
    <xf numFmtId="4" fontId="16" fillId="0" borderId="0" xfId="1" applyNumberFormat="1" applyFont="1" applyProtection="1"/>
    <xf numFmtId="49" fontId="15" fillId="0" borderId="0" xfId="1" applyNumberFormat="1" applyFont="1" applyAlignment="1" applyProtection="1">
      <alignment vertical="top"/>
    </xf>
    <xf numFmtId="4" fontId="15" fillId="0" borderId="0" xfId="1" applyNumberFormat="1" applyFont="1" applyProtection="1"/>
    <xf numFmtId="49" fontId="17" fillId="0" borderId="0" xfId="1" applyNumberFormat="1" applyFont="1" applyAlignment="1" applyProtection="1">
      <alignment vertical="top"/>
    </xf>
    <xf numFmtId="0" fontId="17" fillId="0" borderId="0" xfId="1" applyFont="1" applyAlignment="1" applyProtection="1">
      <alignment vertical="top"/>
    </xf>
    <xf numFmtId="0" fontId="17" fillId="0" borderId="0" xfId="1" applyFont="1" applyAlignment="1" applyProtection="1">
      <alignment vertical="top" wrapText="1"/>
    </xf>
    <xf numFmtId="0" fontId="17" fillId="0" borderId="0" xfId="1" applyFont="1" applyAlignment="1" applyProtection="1">
      <alignment horizontal="left"/>
    </xf>
    <xf numFmtId="0" fontId="17" fillId="0" borderId="0" xfId="1" applyFont="1" applyProtection="1"/>
    <xf numFmtId="4" fontId="17" fillId="0" borderId="0" xfId="1" applyNumberFormat="1" applyFont="1" applyProtection="1"/>
    <xf numFmtId="49" fontId="17" fillId="0" borderId="1" xfId="1" applyNumberFormat="1" applyFont="1" applyBorder="1" applyAlignment="1" applyProtection="1">
      <alignment vertical="top"/>
    </xf>
    <xf numFmtId="0" fontId="17" fillId="0" borderId="1" xfId="1" applyFont="1" applyBorder="1" applyAlignment="1" applyProtection="1">
      <alignment vertical="top"/>
    </xf>
    <xf numFmtId="0" fontId="17" fillId="0" borderId="1" xfId="1" applyFont="1" applyBorder="1" applyAlignment="1" applyProtection="1">
      <alignment vertical="top" wrapText="1"/>
    </xf>
    <xf numFmtId="0" fontId="17" fillId="0" borderId="1" xfId="1" applyFont="1" applyBorder="1" applyAlignment="1" applyProtection="1">
      <alignment horizontal="left"/>
    </xf>
    <xf numFmtId="0" fontId="17" fillId="0" borderId="1" xfId="1" applyFont="1" applyBorder="1" applyProtection="1"/>
    <xf numFmtId="4" fontId="17" fillId="0" borderId="1" xfId="1" applyNumberFormat="1" applyFont="1" applyBorder="1" applyProtection="1"/>
    <xf numFmtId="49" fontId="18" fillId="0" borderId="0" xfId="1" applyNumberFormat="1" applyFont="1" applyAlignment="1" applyProtection="1">
      <alignment vertical="top"/>
    </xf>
    <xf numFmtId="49" fontId="12" fillId="0" borderId="2" xfId="1" applyNumberFormat="1" applyFont="1" applyBorder="1" applyAlignment="1" applyProtection="1">
      <alignment vertical="top"/>
    </xf>
    <xf numFmtId="0" fontId="12" fillId="0" borderId="2" xfId="1" applyFont="1" applyBorder="1" applyAlignment="1" applyProtection="1">
      <alignment vertical="top"/>
    </xf>
    <xf numFmtId="0" fontId="12" fillId="0" borderId="2" xfId="1" applyFont="1" applyBorder="1" applyAlignment="1" applyProtection="1">
      <alignment vertical="top" wrapText="1"/>
    </xf>
    <xf numFmtId="0" fontId="12" fillId="0" borderId="2" xfId="1" applyFont="1" applyBorder="1" applyAlignment="1" applyProtection="1">
      <alignment horizontal="left"/>
    </xf>
    <xf numFmtId="0" fontId="12" fillId="0" borderId="2" xfId="1" applyFont="1" applyBorder="1" applyProtection="1"/>
    <xf numFmtId="4" fontId="12" fillId="0" borderId="2" xfId="1" applyNumberFormat="1" applyFont="1" applyBorder="1" applyProtection="1"/>
    <xf numFmtId="49" fontId="19" fillId="0" borderId="0" xfId="1" applyNumberFormat="1" applyFont="1" applyAlignment="1" applyProtection="1">
      <alignment vertical="top"/>
    </xf>
    <xf numFmtId="49" fontId="20" fillId="0" borderId="0" xfId="1" applyNumberFormat="1" applyFont="1" applyAlignment="1" applyProtection="1">
      <alignment vertical="top"/>
    </xf>
    <xf numFmtId="0" fontId="8" fillId="0" borderId="0" xfId="1" applyFont="1" applyAlignment="1" applyProtection="1">
      <alignment horizontal="left"/>
    </xf>
    <xf numFmtId="0" fontId="8" fillId="0" borderId="0" xfId="1" applyFont="1" applyProtection="1"/>
    <xf numFmtId="4" fontId="21" fillId="0" borderId="0" xfId="1" applyNumberFormat="1" applyFont="1" applyProtection="1"/>
    <xf numFmtId="49" fontId="22" fillId="0" borderId="0" xfId="2" applyNumberFormat="1" applyFont="1" applyBorder="1" applyAlignment="1" applyProtection="1">
      <alignment horizontal="left" vertical="top"/>
    </xf>
    <xf numFmtId="0" fontId="19" fillId="0" borderId="0" xfId="2" applyFont="1" applyBorder="1" applyAlignment="1" applyProtection="1">
      <alignment horizontal="center" vertical="top"/>
    </xf>
    <xf numFmtId="0" fontId="19" fillId="0" borderId="0" xfId="2" applyFont="1" applyBorder="1" applyAlignment="1" applyProtection="1">
      <alignment horizontal="center" vertical="top" wrapText="1"/>
    </xf>
    <xf numFmtId="0" fontId="19" fillId="0" borderId="0" xfId="2" applyFont="1" applyBorder="1" applyAlignment="1" applyProtection="1">
      <alignment horizontal="left"/>
    </xf>
    <xf numFmtId="0" fontId="19" fillId="0" borderId="0" xfId="1" applyFont="1" applyBorder="1" applyAlignment="1" applyProtection="1">
      <alignment horizontal="left"/>
    </xf>
    <xf numFmtId="0" fontId="19" fillId="0" borderId="0" xfId="1" applyFont="1" applyBorder="1" applyProtection="1"/>
    <xf numFmtId="4" fontId="15" fillId="0" borderId="0" xfId="1" applyNumberFormat="1" applyFont="1" applyBorder="1" applyProtection="1"/>
    <xf numFmtId="0" fontId="5" fillId="0" borderId="0" xfId="1" applyFont="1" applyBorder="1" applyProtection="1"/>
    <xf numFmtId="49" fontId="6" fillId="0" borderId="1" xfId="1" applyNumberFormat="1" applyFont="1" applyBorder="1" applyAlignment="1" applyProtection="1">
      <alignment vertical="top"/>
    </xf>
    <xf numFmtId="0" fontId="6" fillId="0" borderId="1" xfId="1" applyFont="1" applyBorder="1" applyAlignment="1" applyProtection="1">
      <alignment vertical="top"/>
    </xf>
    <xf numFmtId="0" fontId="6" fillId="0" borderId="1" xfId="1" applyFont="1" applyBorder="1" applyAlignment="1" applyProtection="1">
      <alignment vertical="top" wrapText="1"/>
    </xf>
    <xf numFmtId="0" fontId="6" fillId="0" borderId="1" xfId="1" applyFont="1" applyBorder="1" applyAlignment="1" applyProtection="1">
      <alignment horizontal="left"/>
    </xf>
    <xf numFmtId="0" fontId="6" fillId="0" borderId="1" xfId="1" applyFont="1" applyBorder="1" applyProtection="1"/>
    <xf numFmtId="4" fontId="6" fillId="0" borderId="1" xfId="1" applyNumberFormat="1" applyFont="1" applyBorder="1" applyProtection="1"/>
    <xf numFmtId="0" fontId="5" fillId="0" borderId="1" xfId="1" applyFont="1" applyBorder="1" applyProtection="1"/>
    <xf numFmtId="49" fontId="23" fillId="0" borderId="0" xfId="1" applyNumberFormat="1" applyFont="1" applyAlignment="1" applyProtection="1">
      <alignment vertical="top"/>
    </xf>
    <xf numFmtId="0" fontId="23" fillId="0" borderId="0" xfId="1" applyFont="1" applyAlignment="1" applyProtection="1">
      <alignment vertical="top"/>
    </xf>
    <xf numFmtId="0" fontId="23" fillId="0" borderId="0" xfId="1" applyFont="1" applyAlignment="1" applyProtection="1">
      <alignment vertical="top" wrapText="1"/>
    </xf>
    <xf numFmtId="0" fontId="23" fillId="0" borderId="0" xfId="1" applyFont="1" applyAlignment="1" applyProtection="1">
      <alignment horizontal="left"/>
    </xf>
    <xf numFmtId="0" fontId="23" fillId="0" borderId="0" xfId="1" applyFont="1" applyProtection="1"/>
    <xf numFmtId="4" fontId="23" fillId="0" borderId="0" xfId="1" applyNumberFormat="1" applyFont="1" applyProtection="1"/>
    <xf numFmtId="0" fontId="24" fillId="0" borderId="0" xfId="1" applyFont="1" applyProtection="1"/>
    <xf numFmtId="49" fontId="8" fillId="0" borderId="0" xfId="1" applyNumberFormat="1" applyFont="1" applyFill="1" applyAlignment="1" applyProtection="1">
      <alignment vertical="top"/>
    </xf>
    <xf numFmtId="0" fontId="8" fillId="0" borderId="0" xfId="1" applyFont="1" applyFill="1" applyAlignment="1" applyProtection="1">
      <alignment vertical="top"/>
    </xf>
    <xf numFmtId="0" fontId="8" fillId="0" borderId="0" xfId="1" applyFont="1" applyFill="1" applyAlignment="1" applyProtection="1">
      <alignment vertical="top" wrapText="1"/>
    </xf>
    <xf numFmtId="0" fontId="8" fillId="0" borderId="0" xfId="1" applyFont="1" applyFill="1" applyAlignment="1" applyProtection="1">
      <alignment horizontal="left"/>
    </xf>
    <xf numFmtId="0" fontId="8" fillId="0" borderId="0" xfId="1" applyFont="1" applyFill="1" applyProtection="1"/>
    <xf numFmtId="4" fontId="8" fillId="0" borderId="0" xfId="1" applyNumberFormat="1" applyFont="1" applyFill="1" applyProtection="1"/>
    <xf numFmtId="4" fontId="8" fillId="0" borderId="0" xfId="1" applyNumberFormat="1" applyFont="1" applyProtection="1"/>
    <xf numFmtId="0" fontId="25" fillId="0" borderId="0" xfId="1" applyFont="1" applyProtection="1"/>
    <xf numFmtId="49" fontId="6" fillId="0" borderId="3" xfId="1" applyNumberFormat="1" applyFont="1" applyBorder="1" applyAlignment="1" applyProtection="1">
      <alignment vertical="top"/>
    </xf>
    <xf numFmtId="0" fontId="6" fillId="0" borderId="3" xfId="1" applyFont="1" applyBorder="1" applyAlignment="1" applyProtection="1">
      <alignment vertical="top"/>
    </xf>
    <xf numFmtId="0" fontId="6" fillId="0" borderId="3" xfId="1" applyFont="1" applyBorder="1" applyAlignment="1" applyProtection="1">
      <alignment vertical="top" wrapText="1"/>
    </xf>
    <xf numFmtId="0" fontId="6" fillId="0" borderId="3" xfId="1" applyFont="1" applyBorder="1" applyAlignment="1" applyProtection="1">
      <alignment horizontal="left"/>
    </xf>
    <xf numFmtId="0" fontId="6" fillId="0" borderId="3" xfId="1" applyFont="1" applyBorder="1" applyProtection="1"/>
    <xf numFmtId="4" fontId="6" fillId="0" borderId="3" xfId="1" applyNumberFormat="1" applyFont="1" applyBorder="1" applyProtection="1"/>
    <xf numFmtId="0" fontId="5" fillId="0" borderId="3" xfId="1" applyFont="1" applyBorder="1" applyProtection="1"/>
    <xf numFmtId="49" fontId="8" fillId="0" borderId="0" xfId="1" applyNumberFormat="1" applyFont="1" applyAlignment="1" applyProtection="1">
      <alignment horizontal="center" vertical="top"/>
    </xf>
    <xf numFmtId="0" fontId="8" fillId="0" borderId="0" xfId="1" applyFont="1" applyAlignment="1" applyProtection="1">
      <alignment horizontal="center" vertical="top"/>
    </xf>
    <xf numFmtId="0" fontId="8" fillId="0" borderId="0" xfId="1" applyFont="1" applyAlignment="1" applyProtection="1">
      <alignment horizontal="center" vertical="top" wrapText="1"/>
    </xf>
    <xf numFmtId="0" fontId="8" fillId="0" borderId="0" xfId="1" applyFont="1" applyAlignment="1" applyProtection="1">
      <alignment horizontal="center"/>
    </xf>
    <xf numFmtId="4" fontId="8" fillId="0" borderId="0" xfId="1" applyNumberFormat="1" applyFont="1" applyAlignment="1" applyProtection="1">
      <alignment horizontal="center"/>
    </xf>
    <xf numFmtId="49" fontId="20" fillId="0" borderId="0" xfId="1" applyNumberFormat="1" applyFont="1" applyAlignment="1" applyProtection="1">
      <alignment horizontal="left" vertical="top"/>
    </xf>
    <xf numFmtId="49" fontId="26" fillId="0" borderId="0" xfId="1" applyNumberFormat="1" applyFont="1" applyAlignment="1" applyProtection="1">
      <alignment horizontal="left" vertical="top"/>
    </xf>
    <xf numFmtId="0" fontId="27" fillId="0" borderId="4" xfId="1" applyFont="1" applyBorder="1" applyAlignment="1" applyProtection="1">
      <alignment horizontal="center" vertical="top" wrapText="1"/>
    </xf>
    <xf numFmtId="0" fontId="27" fillId="0" borderId="4" xfId="1" applyFont="1" applyBorder="1" applyAlignment="1" applyProtection="1">
      <alignment horizontal="left" wrapText="1"/>
    </xf>
    <xf numFmtId="49" fontId="6" fillId="0" borderId="4" xfId="1" applyNumberFormat="1" applyFont="1" applyFill="1" applyBorder="1" applyAlignment="1" applyProtection="1">
      <alignment horizontal="right" vertical="top"/>
    </xf>
    <xf numFmtId="0" fontId="6" fillId="0" borderId="4" xfId="1" applyFont="1" applyBorder="1" applyAlignment="1" applyProtection="1">
      <alignment vertical="top" wrapText="1"/>
    </xf>
    <xf numFmtId="0" fontId="6" fillId="0" borderId="4" xfId="1" applyFont="1" applyBorder="1" applyAlignment="1" applyProtection="1">
      <alignment horizontal="left"/>
    </xf>
    <xf numFmtId="0" fontId="6" fillId="0" borderId="4" xfId="1" applyFont="1" applyBorder="1" applyProtection="1"/>
    <xf numFmtId="4" fontId="6" fillId="0" borderId="4" xfId="1" applyNumberFormat="1" applyFont="1" applyBorder="1" applyProtection="1"/>
    <xf numFmtId="0" fontId="6" fillId="0" borderId="4" xfId="3" applyFont="1" applyBorder="1" applyAlignment="1" applyProtection="1">
      <alignment vertical="top" wrapText="1"/>
    </xf>
    <xf numFmtId="0" fontId="6" fillId="0" borderId="4" xfId="4" applyFont="1" applyBorder="1" applyAlignment="1" applyProtection="1">
      <alignment horizontal="left"/>
    </xf>
    <xf numFmtId="2" fontId="6" fillId="0" borderId="4" xfId="4" applyNumberFormat="1" applyFont="1" applyBorder="1" applyProtection="1"/>
    <xf numFmtId="4" fontId="6" fillId="0" borderId="4" xfId="4" applyNumberFormat="1" applyFont="1" applyBorder="1" applyProtection="1"/>
    <xf numFmtId="0" fontId="6" fillId="0" borderId="4" xfId="1" applyFont="1" applyBorder="1" applyAlignment="1" applyProtection="1">
      <alignment vertical="top"/>
    </xf>
    <xf numFmtId="4" fontId="6" fillId="0" borderId="4" xfId="1" applyNumberFormat="1" applyFont="1" applyFill="1" applyBorder="1" applyProtection="1"/>
    <xf numFmtId="166" fontId="6" fillId="0" borderId="4" xfId="1" applyNumberFormat="1" applyFont="1" applyFill="1" applyBorder="1" applyAlignment="1" applyProtection="1">
      <alignment vertical="top"/>
    </xf>
    <xf numFmtId="49" fontId="8" fillId="0" borderId="0" xfId="1" applyNumberFormat="1" applyFont="1" applyFill="1" applyAlignment="1" applyProtection="1">
      <alignment horizontal="center" vertical="top"/>
    </xf>
    <xf numFmtId="0" fontId="8" fillId="0" borderId="0" xfId="1" applyFont="1" applyFill="1" applyAlignment="1" applyProtection="1">
      <alignment horizontal="center" vertical="top"/>
    </xf>
    <xf numFmtId="0" fontId="6" fillId="0" borderId="4" xfId="1" applyFont="1" applyFill="1" applyBorder="1" applyAlignment="1" applyProtection="1">
      <alignment vertical="top"/>
    </xf>
    <xf numFmtId="0" fontId="6" fillId="0" borderId="5" xfId="5" applyNumberFormat="1" applyFont="1" applyFill="1" applyBorder="1" applyAlignment="1" applyProtection="1">
      <alignment horizontal="left" vertical="center" wrapText="1"/>
    </xf>
    <xf numFmtId="0" fontId="6" fillId="0" borderId="4" xfId="1" applyFont="1" applyFill="1" applyBorder="1" applyAlignment="1" applyProtection="1">
      <alignment horizontal="left"/>
    </xf>
    <xf numFmtId="0" fontId="6" fillId="0" borderId="4" xfId="1" applyFont="1" applyFill="1" applyBorder="1" applyProtection="1"/>
    <xf numFmtId="0" fontId="6" fillId="0" borderId="4" xfId="6" applyFont="1" applyBorder="1" applyAlignment="1" applyProtection="1">
      <alignment vertical="top" wrapText="1"/>
    </xf>
    <xf numFmtId="0" fontId="6" fillId="0" borderId="4" xfId="7" applyFont="1" applyBorder="1" applyAlignment="1" applyProtection="1">
      <alignment vertical="top" wrapText="1"/>
    </xf>
    <xf numFmtId="0" fontId="6" fillId="0" borderId="4" xfId="4" applyFont="1" applyFill="1" applyBorder="1" applyAlignment="1" applyProtection="1">
      <alignment vertical="top"/>
    </xf>
    <xf numFmtId="0" fontId="6" fillId="0" borderId="4" xfId="4" applyFont="1" applyFill="1" applyBorder="1" applyAlignment="1" applyProtection="1">
      <alignment vertical="top" wrapText="1"/>
    </xf>
    <xf numFmtId="0" fontId="6" fillId="0" borderId="4" xfId="4" applyFont="1" applyFill="1" applyBorder="1" applyAlignment="1" applyProtection="1">
      <alignment horizontal="left"/>
    </xf>
    <xf numFmtId="2" fontId="6" fillId="0" borderId="4" xfId="4" applyNumberFormat="1" applyFont="1" applyFill="1" applyBorder="1" applyProtection="1"/>
    <xf numFmtId="2" fontId="6" fillId="0" borderId="4" xfId="1" applyNumberFormat="1" applyFont="1" applyBorder="1" applyAlignment="1" applyProtection="1">
      <alignment vertical="top"/>
    </xf>
    <xf numFmtId="0" fontId="6" fillId="0" borderId="4" xfId="8" applyFont="1" applyFill="1" applyBorder="1" applyAlignment="1" applyProtection="1">
      <alignment vertical="top"/>
    </xf>
    <xf numFmtId="0" fontId="6" fillId="0" borderId="4" xfId="8" applyFont="1" applyBorder="1" applyAlignment="1" applyProtection="1">
      <alignment vertical="top" wrapText="1"/>
    </xf>
    <xf numFmtId="49" fontId="6" fillId="0" borderId="4" xfId="9" applyNumberFormat="1" applyFont="1" applyFill="1" applyBorder="1" applyAlignment="1" applyProtection="1">
      <alignment horizontal="right" vertical="top"/>
    </xf>
    <xf numFmtId="0" fontId="6" fillId="0" borderId="4" xfId="9" applyFont="1" applyBorder="1" applyAlignment="1" applyProtection="1">
      <alignment vertical="top" wrapText="1"/>
    </xf>
    <xf numFmtId="0" fontId="20" fillId="0" borderId="0" xfId="1" applyFont="1" applyAlignment="1" applyProtection="1">
      <alignment horizontal="center" vertical="top"/>
    </xf>
    <xf numFmtId="0" fontId="20" fillId="0" borderId="0" xfId="1" applyFont="1" applyAlignment="1" applyProtection="1">
      <alignment horizontal="center" vertical="top" wrapText="1"/>
    </xf>
    <xf numFmtId="0" fontId="20" fillId="0" borderId="0" xfId="1" applyFont="1" applyAlignment="1" applyProtection="1">
      <alignment horizontal="left"/>
    </xf>
    <xf numFmtId="0" fontId="20" fillId="0" borderId="0" xfId="1" applyFont="1" applyAlignment="1" applyProtection="1">
      <alignment horizontal="center"/>
    </xf>
    <xf numFmtId="4" fontId="20" fillId="0" borderId="0" xfId="1" applyNumberFormat="1" applyFont="1" applyAlignment="1" applyProtection="1">
      <alignment horizontal="center"/>
    </xf>
    <xf numFmtId="49" fontId="26" fillId="0" borderId="0" xfId="2" applyNumberFormat="1" applyFont="1" applyAlignment="1" applyProtection="1">
      <alignment horizontal="left" vertical="top"/>
    </xf>
    <xf numFmtId="0" fontId="20" fillId="0" borderId="0" xfId="2" applyFont="1" applyAlignment="1" applyProtection="1">
      <alignment horizontal="center" vertical="top"/>
    </xf>
    <xf numFmtId="0" fontId="20" fillId="0" borderId="0" xfId="2" applyFont="1" applyAlignment="1" applyProtection="1">
      <alignment horizontal="center" vertical="top" wrapText="1"/>
    </xf>
    <xf numFmtId="0" fontId="20" fillId="0" borderId="0" xfId="2" applyFont="1" applyAlignment="1" applyProtection="1">
      <alignment horizontal="left"/>
    </xf>
    <xf numFmtId="49" fontId="6" fillId="0" borderId="0" xfId="1" applyNumberFormat="1" applyFont="1" applyBorder="1" applyAlignment="1" applyProtection="1">
      <alignment vertical="top"/>
    </xf>
    <xf numFmtId="0" fontId="6" fillId="0" borderId="0" xfId="1" applyFont="1" applyBorder="1" applyAlignment="1" applyProtection="1">
      <alignment vertical="top"/>
    </xf>
    <xf numFmtId="49" fontId="6" fillId="0" borderId="4" xfId="1" applyNumberFormat="1" applyFont="1" applyBorder="1" applyAlignment="1" applyProtection="1">
      <alignment horizontal="right" vertical="top"/>
    </xf>
    <xf numFmtId="49" fontId="6" fillId="0" borderId="0" xfId="1" applyNumberFormat="1" applyFont="1" applyFill="1" applyBorder="1" applyAlignment="1" applyProtection="1">
      <alignment vertical="top"/>
    </xf>
    <xf numFmtId="0" fontId="6" fillId="0" borderId="0" xfId="1" applyFont="1" applyFill="1" applyBorder="1" applyAlignment="1" applyProtection="1">
      <alignment vertical="top"/>
    </xf>
    <xf numFmtId="0" fontId="6" fillId="0" borderId="4" xfId="1" applyFont="1" applyFill="1" applyBorder="1" applyAlignment="1" applyProtection="1">
      <alignment vertical="top" wrapText="1"/>
    </xf>
    <xf numFmtId="0" fontId="6" fillId="0" borderId="4" xfId="1" applyFont="1" applyFill="1" applyBorder="1" applyAlignment="1" applyProtection="1">
      <alignment horizontal="left" wrapText="1"/>
    </xf>
    <xf numFmtId="0" fontId="6" fillId="0" borderId="4" xfId="10" applyFont="1" applyBorder="1" applyAlignment="1" applyProtection="1">
      <alignment horizontal="left" wrapText="1"/>
    </xf>
    <xf numFmtId="0" fontId="30" fillId="0" borderId="0" xfId="1" applyFont="1" applyProtection="1"/>
    <xf numFmtId="0" fontId="6" fillId="0" borderId="4" xfId="1" applyNumberFormat="1" applyFont="1" applyBorder="1" applyAlignment="1" applyProtection="1">
      <alignment horizontal="left" wrapText="1"/>
    </xf>
    <xf numFmtId="0" fontId="13" fillId="0" borderId="4" xfId="1" applyFont="1" applyFill="1" applyBorder="1" applyProtection="1"/>
    <xf numFmtId="2" fontId="31" fillId="0" borderId="0" xfId="1" applyNumberFormat="1" applyFont="1" applyAlignment="1" applyProtection="1">
      <alignment vertical="top" wrapText="1"/>
    </xf>
    <xf numFmtId="0" fontId="8" fillId="0" borderId="0" xfId="1" applyFont="1" applyBorder="1" applyAlignment="1" applyProtection="1">
      <alignment vertical="top"/>
    </xf>
    <xf numFmtId="0" fontId="8" fillId="0" borderId="0" xfId="1" applyFont="1" applyBorder="1" applyAlignment="1" applyProtection="1">
      <alignment vertical="top" wrapText="1"/>
    </xf>
    <xf numFmtId="0" fontId="8" fillId="0" borderId="0" xfId="1" applyFont="1" applyBorder="1" applyAlignment="1" applyProtection="1">
      <alignment horizontal="left"/>
    </xf>
    <xf numFmtId="0" fontId="8" fillId="0" borderId="0" xfId="1" applyFont="1" applyBorder="1" applyProtection="1"/>
    <xf numFmtId="4" fontId="8" fillId="0" borderId="0" xfId="1" applyNumberFormat="1" applyFont="1" applyBorder="1" applyProtection="1"/>
    <xf numFmtId="0" fontId="20" fillId="0" borderId="0" xfId="1" applyFont="1" applyAlignment="1" applyProtection="1">
      <alignment vertical="top"/>
    </xf>
    <xf numFmtId="0" fontId="20" fillId="0" borderId="0" xfId="1" applyFont="1" applyBorder="1" applyAlignment="1" applyProtection="1">
      <alignment vertical="top"/>
    </xf>
    <xf numFmtId="0" fontId="20" fillId="0" borderId="0" xfId="1" applyFont="1" applyBorder="1" applyAlignment="1" applyProtection="1">
      <alignment vertical="top" wrapText="1"/>
    </xf>
    <xf numFmtId="0" fontId="20" fillId="0" borderId="0" xfId="1" applyFont="1" applyBorder="1" applyAlignment="1" applyProtection="1">
      <alignment horizontal="left"/>
    </xf>
    <xf numFmtId="0" fontId="20" fillId="0" borderId="0" xfId="1" applyFont="1" applyBorder="1" applyProtection="1"/>
    <xf numFmtId="4" fontId="20" fillId="0" borderId="0" xfId="1" applyNumberFormat="1" applyFont="1" applyBorder="1" applyProtection="1"/>
    <xf numFmtId="0" fontId="5" fillId="0" borderId="0" xfId="1" applyFont="1" applyFill="1" applyProtection="1"/>
    <xf numFmtId="0" fontId="32" fillId="0" borderId="0" xfId="1" applyNumberFormat="1" applyFont="1" applyFill="1" applyBorder="1" applyAlignment="1" applyProtection="1">
      <alignment horizontal="left" vertical="top" wrapText="1"/>
    </xf>
    <xf numFmtId="0" fontId="6" fillId="0" borderId="4" xfId="11" applyFont="1" applyFill="1" applyBorder="1" applyAlignment="1" applyProtection="1">
      <alignment vertical="top" wrapText="1"/>
    </xf>
    <xf numFmtId="0" fontId="6" fillId="0" borderId="4" xfId="12" applyFont="1" applyFill="1" applyBorder="1" applyAlignment="1" applyProtection="1">
      <alignment vertical="top" wrapText="1"/>
    </xf>
    <xf numFmtId="0" fontId="8" fillId="0" borderId="4" xfId="1" applyFont="1" applyBorder="1" applyAlignment="1" applyProtection="1">
      <alignment vertical="top" wrapText="1"/>
    </xf>
    <xf numFmtId="0" fontId="8" fillId="0" borderId="4" xfId="12" applyFont="1" applyFill="1" applyBorder="1" applyAlignment="1" applyProtection="1">
      <alignment vertical="top" wrapText="1"/>
    </xf>
    <xf numFmtId="49" fontId="20" fillId="0" borderId="0" xfId="1" applyNumberFormat="1" applyFont="1" applyFill="1" applyAlignment="1" applyProtection="1">
      <alignment vertical="top"/>
    </xf>
    <xf numFmtId="0" fontId="20" fillId="0" borderId="0" xfId="1" applyFont="1" applyFill="1" applyAlignment="1" applyProtection="1">
      <alignment vertical="top"/>
    </xf>
    <xf numFmtId="0" fontId="20" fillId="0" borderId="0" xfId="1" applyFont="1" applyFill="1" applyAlignment="1" applyProtection="1">
      <alignment vertical="top" wrapText="1"/>
    </xf>
    <xf numFmtId="0" fontId="20" fillId="0" borderId="0" xfId="1" applyFont="1" applyFill="1" applyAlignment="1" applyProtection="1">
      <alignment horizontal="left"/>
    </xf>
    <xf numFmtId="0" fontId="20" fillId="0" borderId="0" xfId="1" applyFont="1" applyFill="1" applyProtection="1"/>
    <xf numFmtId="4" fontId="20" fillId="0" borderId="0" xfId="1" applyNumberFormat="1" applyFont="1" applyFill="1" applyProtection="1"/>
    <xf numFmtId="49" fontId="21" fillId="0" borderId="0" xfId="1" applyNumberFormat="1" applyFont="1" applyFill="1" applyAlignment="1" applyProtection="1">
      <alignment vertical="top"/>
    </xf>
    <xf numFmtId="0" fontId="6" fillId="0" borderId="0" xfId="1" applyFont="1" applyFill="1" applyAlignment="1" applyProtection="1">
      <alignment vertical="top"/>
    </xf>
    <xf numFmtId="0" fontId="6" fillId="0" borderId="0" xfId="1" applyFont="1" applyFill="1" applyAlignment="1" applyProtection="1">
      <alignment vertical="top" wrapText="1"/>
    </xf>
    <xf numFmtId="0" fontId="6" fillId="0" borderId="0" xfId="1" applyFont="1" applyFill="1" applyAlignment="1" applyProtection="1">
      <alignment horizontal="left"/>
    </xf>
    <xf numFmtId="0" fontId="6" fillId="0" borderId="0" xfId="1" applyFont="1" applyFill="1" applyProtection="1"/>
    <xf numFmtId="4" fontId="6" fillId="0" borderId="0" xfId="1" applyNumberFormat="1" applyFont="1" applyFill="1" applyProtection="1"/>
    <xf numFmtId="49" fontId="6" fillId="0" borderId="0" xfId="1" applyNumberFormat="1" applyFont="1" applyFill="1" applyAlignment="1" applyProtection="1">
      <alignment vertical="top"/>
    </xf>
    <xf numFmtId="49" fontId="21" fillId="0" borderId="0" xfId="1" applyNumberFormat="1" applyFont="1" applyAlignment="1" applyProtection="1">
      <alignment vertical="top"/>
    </xf>
    <xf numFmtId="0" fontId="20" fillId="0" borderId="4" xfId="1" applyFont="1" applyBorder="1" applyAlignment="1" applyProtection="1">
      <alignment vertical="top"/>
    </xf>
    <xf numFmtId="0" fontId="20" fillId="0" borderId="4" xfId="1" applyFont="1" applyBorder="1" applyAlignment="1" applyProtection="1">
      <alignment vertical="top" wrapText="1"/>
    </xf>
    <xf numFmtId="0" fontId="20" fillId="0" borderId="4" xfId="1" applyFont="1" applyBorder="1" applyAlignment="1" applyProtection="1">
      <alignment horizontal="left"/>
    </xf>
    <xf numFmtId="0" fontId="20" fillId="0" borderId="4" xfId="1" applyFont="1" applyBorder="1" applyProtection="1"/>
    <xf numFmtId="4" fontId="20" fillId="0" borderId="4" xfId="1" applyNumberFormat="1" applyFont="1" applyBorder="1" applyProtection="1"/>
    <xf numFmtId="0" fontId="6" fillId="0" borderId="4" xfId="13" applyFont="1" applyBorder="1" applyAlignment="1" applyProtection="1">
      <alignment vertical="top" wrapText="1"/>
    </xf>
    <xf numFmtId="49" fontId="6" fillId="0" borderId="4" xfId="14" applyNumberFormat="1" applyFont="1" applyBorder="1" applyAlignment="1" applyProtection="1">
      <alignment horizontal="right" vertical="top"/>
    </xf>
    <xf numFmtId="0" fontId="6" fillId="0" borderId="4" xfId="1" applyFont="1" applyBorder="1" applyAlignment="1" applyProtection="1">
      <alignment horizontal="left" wrapText="1"/>
    </xf>
    <xf numFmtId="0" fontId="6" fillId="0" borderId="4" xfId="15" applyFont="1" applyBorder="1" applyAlignment="1" applyProtection="1">
      <alignment vertical="top" wrapText="1"/>
    </xf>
    <xf numFmtId="49" fontId="4" fillId="0" borderId="0" xfId="1" applyNumberFormat="1" applyAlignment="1" applyProtection="1">
      <alignment horizontal="left"/>
    </xf>
    <xf numFmtId="0" fontId="33" fillId="0" borderId="4" xfId="1" applyFont="1" applyFill="1" applyBorder="1" applyAlignment="1" applyProtection="1">
      <alignment horizontal="left" vertical="center" wrapText="1"/>
    </xf>
    <xf numFmtId="0" fontId="6" fillId="0" borderId="4" xfId="14" applyFont="1" applyBorder="1" applyAlignment="1" applyProtection="1">
      <alignment horizontal="left"/>
    </xf>
    <xf numFmtId="0" fontId="6" fillId="0" borderId="4" xfId="14" applyFont="1" applyBorder="1" applyProtection="1"/>
    <xf numFmtId="0" fontId="15" fillId="0" borderId="4" xfId="1" applyFont="1" applyBorder="1" applyAlignment="1" applyProtection="1">
      <alignment vertical="top" wrapText="1"/>
    </xf>
    <xf numFmtId="49" fontId="6" fillId="0" borderId="4" xfId="14" applyNumberFormat="1" applyFont="1" applyFill="1" applyBorder="1" applyAlignment="1" applyProtection="1">
      <alignment horizontal="right" vertical="top"/>
    </xf>
    <xf numFmtId="0" fontId="15" fillId="0" borderId="4" xfId="1" applyFont="1" applyFill="1" applyBorder="1" applyAlignment="1" applyProtection="1">
      <alignment vertical="top" wrapText="1"/>
    </xf>
    <xf numFmtId="0" fontId="6" fillId="0" borderId="4" xfId="14" applyFont="1" applyFill="1" applyBorder="1" applyAlignment="1" applyProtection="1">
      <alignment horizontal="left"/>
    </xf>
    <xf numFmtId="0" fontId="6" fillId="0" borderId="4" xfId="14" applyFont="1" applyFill="1" applyBorder="1" applyProtection="1"/>
    <xf numFmtId="49" fontId="4" fillId="0" borderId="0" xfId="1" applyNumberFormat="1" applyFill="1" applyAlignment="1" applyProtection="1">
      <alignment horizontal="left"/>
    </xf>
    <xf numFmtId="0" fontId="34" fillId="0" borderId="4" xfId="1" applyFont="1" applyFill="1" applyBorder="1" applyAlignment="1" applyProtection="1">
      <alignment vertical="top" wrapText="1"/>
    </xf>
    <xf numFmtId="0" fontId="8" fillId="0" borderId="4" xfId="1" applyFont="1" applyBorder="1" applyAlignment="1" applyProtection="1">
      <alignment horizontal="left"/>
    </xf>
    <xf numFmtId="0" fontId="8" fillId="0" borderId="4" xfId="1" applyFont="1" applyBorder="1" applyProtection="1"/>
    <xf numFmtId="0" fontId="14" fillId="0" borderId="6" xfId="1" applyFont="1" applyFill="1" applyBorder="1" applyAlignment="1" applyProtection="1">
      <alignment vertical="top" wrapText="1"/>
    </xf>
    <xf numFmtId="2" fontId="35" fillId="0" borderId="6" xfId="1" applyNumberFormat="1" applyFont="1" applyBorder="1" applyAlignment="1" applyProtection="1">
      <alignment wrapText="1"/>
    </xf>
    <xf numFmtId="2" fontId="36" fillId="0" borderId="7" xfId="1" applyNumberFormat="1" applyFont="1" applyBorder="1" applyAlignment="1" applyProtection="1">
      <alignment wrapText="1"/>
    </xf>
    <xf numFmtId="2" fontId="39" fillId="0" borderId="6" xfId="1" applyNumberFormat="1" applyFont="1" applyBorder="1" applyAlignment="1" applyProtection="1">
      <alignment wrapText="1"/>
    </xf>
    <xf numFmtId="2" fontId="40" fillId="0" borderId="6" xfId="1" applyNumberFormat="1" applyFont="1" applyBorder="1" applyAlignment="1" applyProtection="1">
      <alignment wrapText="1"/>
    </xf>
    <xf numFmtId="2" fontId="39" fillId="0" borderId="7" xfId="1" applyNumberFormat="1" applyFont="1" applyBorder="1" applyAlignment="1" applyProtection="1">
      <alignment wrapText="1"/>
    </xf>
    <xf numFmtId="2" fontId="40" fillId="0" borderId="7" xfId="1" applyNumberFormat="1" applyFont="1" applyBorder="1" applyAlignment="1" applyProtection="1">
      <alignment wrapText="1"/>
    </xf>
    <xf numFmtId="0" fontId="6" fillId="0" borderId="7" xfId="1" applyFont="1" applyFill="1" applyBorder="1" applyAlignment="1" applyProtection="1">
      <alignment vertical="top" wrapText="1"/>
    </xf>
    <xf numFmtId="0" fontId="6" fillId="0" borderId="7" xfId="1" applyFont="1" applyFill="1" applyBorder="1" applyAlignment="1" applyProtection="1">
      <alignment horizontal="left" wrapText="1"/>
    </xf>
    <xf numFmtId="0" fontId="6" fillId="0" borderId="4" xfId="16" applyFont="1" applyBorder="1" applyAlignment="1" applyProtection="1">
      <alignment vertical="top" wrapText="1"/>
    </xf>
    <xf numFmtId="0" fontId="6" fillId="0" borderId="4" xfId="16" applyFont="1" applyBorder="1" applyAlignment="1" applyProtection="1">
      <alignment horizontal="left"/>
    </xf>
    <xf numFmtId="0" fontId="6" fillId="0" borderId="4" xfId="16" applyFont="1" applyBorder="1" applyProtection="1"/>
    <xf numFmtId="49" fontId="6" fillId="0" borderId="0" xfId="1" applyNumberFormat="1" applyFont="1" applyAlignment="1" applyProtection="1">
      <alignment horizontal="right" vertical="top"/>
    </xf>
    <xf numFmtId="167" fontId="4" fillId="0" borderId="0" xfId="1" applyNumberFormat="1" applyProtection="1"/>
    <xf numFmtId="49" fontId="8" fillId="0" borderId="0" xfId="1" applyNumberFormat="1" applyFont="1" applyAlignment="1" applyProtection="1">
      <alignment horizontal="right" vertical="top"/>
    </xf>
    <xf numFmtId="0" fontId="41" fillId="0" borderId="0" xfId="1" applyFont="1" applyProtection="1"/>
    <xf numFmtId="4" fontId="12" fillId="0" borderId="0" xfId="1" applyNumberFormat="1" applyFont="1" applyAlignment="1" applyProtection="1">
      <alignment horizontal="right"/>
      <protection locked="0"/>
    </xf>
    <xf numFmtId="4" fontId="12" fillId="0" borderId="0" xfId="1" applyNumberFormat="1" applyFont="1" applyFill="1" applyAlignment="1" applyProtection="1">
      <alignment horizontal="right"/>
      <protection locked="0"/>
    </xf>
    <xf numFmtId="4" fontId="12" fillId="0" borderId="1" xfId="1" applyNumberFormat="1" applyFont="1" applyBorder="1" applyAlignment="1" applyProtection="1">
      <alignment horizontal="right"/>
      <protection locked="0"/>
    </xf>
    <xf numFmtId="4" fontId="8" fillId="0" borderId="0" xfId="1" applyNumberFormat="1" applyFont="1" applyAlignment="1" applyProtection="1">
      <alignment horizontal="right"/>
      <protection locked="0"/>
    </xf>
    <xf numFmtId="4" fontId="19" fillId="0" borderId="0" xfId="1" applyNumberFormat="1" applyFont="1" applyBorder="1" applyAlignment="1" applyProtection="1">
      <alignment horizontal="right"/>
      <protection locked="0"/>
    </xf>
    <xf numFmtId="4" fontId="8" fillId="0" borderId="0" xfId="1" applyNumberFormat="1" applyFont="1" applyFill="1" applyAlignment="1" applyProtection="1">
      <alignment horizontal="right"/>
      <protection locked="0"/>
    </xf>
    <xf numFmtId="4" fontId="6" fillId="0" borderId="4" xfId="4" applyNumberFormat="1" applyFont="1" applyFill="1" applyBorder="1" applyProtection="1">
      <protection locked="0"/>
    </xf>
    <xf numFmtId="2" fontId="6" fillId="0" borderId="4" xfId="1" applyNumberFormat="1" applyFont="1" applyFill="1" applyBorder="1" applyProtection="1">
      <protection locked="0"/>
    </xf>
    <xf numFmtId="4" fontId="6" fillId="0" borderId="4" xfId="14" applyNumberFormat="1" applyFont="1" applyBorder="1" applyProtection="1">
      <protection locked="0"/>
    </xf>
    <xf numFmtId="4" fontId="6" fillId="0" borderId="4" xfId="14" applyNumberFormat="1" applyFont="1" applyFill="1" applyBorder="1" applyProtection="1">
      <protection locked="0"/>
    </xf>
    <xf numFmtId="4" fontId="3" fillId="0" borderId="0" xfId="0" applyNumberFormat="1" applyFont="1" applyProtection="1">
      <protection locked="0"/>
    </xf>
    <xf numFmtId="4" fontId="1" fillId="0" borderId="0" xfId="0" applyNumberFormat="1" applyFont="1" applyProtection="1">
      <protection locked="0"/>
    </xf>
    <xf numFmtId="4" fontId="2" fillId="0" borderId="0" xfId="0" applyNumberFormat="1" applyFont="1" applyProtection="1">
      <protection locked="0"/>
    </xf>
    <xf numFmtId="49" fontId="8" fillId="0" borderId="0" xfId="18" applyNumberFormat="1" applyFont="1" applyAlignment="1" applyProtection="1">
      <alignment vertical="top"/>
    </xf>
    <xf numFmtId="4" fontId="6" fillId="0" borderId="0" xfId="18" applyNumberFormat="1" applyFont="1" applyAlignment="1" applyProtection="1">
      <alignment horizontal="center" vertical="top"/>
    </xf>
    <xf numFmtId="4" fontId="6" fillId="0" borderId="0" xfId="19" applyNumberFormat="1" applyFont="1" applyFill="1" applyBorder="1" applyAlignment="1" applyProtection="1">
      <alignment horizontal="left" vertical="top" wrapText="1"/>
    </xf>
    <xf numFmtId="0" fontId="6" fillId="0" borderId="0" xfId="18" applyFont="1" applyBorder="1" applyAlignment="1" applyProtection="1"/>
    <xf numFmtId="0" fontId="6" fillId="0" borderId="0" xfId="18" applyFont="1" applyBorder="1" applyAlignment="1" applyProtection="1">
      <alignment horizontal="center"/>
    </xf>
    <xf numFmtId="0" fontId="6" fillId="0" borderId="0" xfId="18" applyFont="1" applyBorder="1" applyProtection="1"/>
    <xf numFmtId="0" fontId="6" fillId="0" borderId="0" xfId="18" applyFont="1" applyProtection="1"/>
    <xf numFmtId="49" fontId="6" fillId="0" borderId="0" xfId="18" applyNumberFormat="1" applyFont="1" applyAlignment="1" applyProtection="1">
      <alignment vertical="top"/>
    </xf>
    <xf numFmtId="4" fontId="6" fillId="0" borderId="0" xfId="18" applyNumberFormat="1" applyFont="1" applyAlignment="1" applyProtection="1">
      <alignment vertical="top"/>
    </xf>
    <xf numFmtId="4" fontId="6" fillId="0" borderId="0" xfId="18" applyNumberFormat="1" applyFont="1" applyAlignment="1" applyProtection="1">
      <alignment vertical="top" wrapText="1"/>
    </xf>
    <xf numFmtId="4" fontId="6" fillId="0" borderId="0" xfId="18" applyNumberFormat="1" applyFont="1" applyAlignment="1" applyProtection="1">
      <alignment horizontal="left"/>
    </xf>
    <xf numFmtId="4" fontId="6" fillId="0" borderId="0" xfId="19" applyNumberFormat="1" applyFont="1" applyFill="1" applyBorder="1" applyAlignment="1" applyProtection="1"/>
    <xf numFmtId="4" fontId="6" fillId="0" borderId="0" xfId="18" applyNumberFormat="1" applyFont="1" applyProtection="1"/>
    <xf numFmtId="49" fontId="43" fillId="0" borderId="0" xfId="18" applyNumberFormat="1" applyFont="1" applyAlignment="1" applyProtection="1">
      <alignment vertical="top"/>
    </xf>
    <xf numFmtId="4" fontId="43" fillId="0" borderId="0" xfId="18" applyNumberFormat="1" applyFont="1" applyAlignment="1" applyProtection="1">
      <alignment horizontal="center" vertical="top"/>
    </xf>
    <xf numFmtId="4" fontId="43" fillId="0" borderId="0" xfId="18" applyNumberFormat="1" applyFont="1" applyProtection="1"/>
    <xf numFmtId="4" fontId="6" fillId="0" borderId="0" xfId="18" applyNumberFormat="1" applyFont="1" applyBorder="1" applyAlignment="1" applyProtection="1"/>
    <xf numFmtId="0" fontId="8" fillId="0" borderId="0" xfId="20" applyFont="1" applyProtection="1"/>
    <xf numFmtId="1" fontId="8" fillId="0" borderId="0" xfId="20" applyNumberFormat="1" applyFont="1" applyProtection="1"/>
    <xf numFmtId="0" fontId="6" fillId="0" borderId="0" xfId="20" applyFont="1" applyProtection="1"/>
    <xf numFmtId="1" fontId="6" fillId="0" borderId="0" xfId="20" applyNumberFormat="1" applyFont="1" applyProtection="1"/>
    <xf numFmtId="168" fontId="8" fillId="0" borderId="0" xfId="20" applyNumberFormat="1" applyFont="1" applyAlignment="1" applyProtection="1">
      <alignment horizontal="right"/>
    </xf>
    <xf numFmtId="0" fontId="8" fillId="0" borderId="0" xfId="18" applyFont="1" applyAlignment="1" applyProtection="1">
      <alignment horizontal="right" vertical="top"/>
    </xf>
    <xf numFmtId="0" fontId="8" fillId="0" borderId="0" xfId="18" applyFont="1" applyProtection="1"/>
    <xf numFmtId="4" fontId="8" fillId="0" borderId="0" xfId="18" applyNumberFormat="1" applyFont="1" applyAlignment="1" applyProtection="1">
      <alignment horizontal="left"/>
    </xf>
    <xf numFmtId="4" fontId="8" fillId="0" borderId="0" xfId="19" applyNumberFormat="1" applyFont="1" applyFill="1" applyBorder="1" applyAlignment="1" applyProtection="1"/>
    <xf numFmtId="4" fontId="8" fillId="0" borderId="0" xfId="18" applyNumberFormat="1" applyFont="1" applyAlignment="1" applyProtection="1">
      <alignment horizontal="left" indent="1"/>
    </xf>
    <xf numFmtId="4" fontId="8" fillId="0" borderId="0" xfId="18" applyNumberFormat="1" applyFont="1" applyProtection="1"/>
    <xf numFmtId="4" fontId="8" fillId="0" borderId="0" xfId="18" applyNumberFormat="1" applyFont="1" applyAlignment="1" applyProtection="1"/>
    <xf numFmtId="0" fontId="8" fillId="0" borderId="0" xfId="18" applyFont="1" applyBorder="1" applyAlignment="1" applyProtection="1">
      <alignment horizontal="center"/>
    </xf>
    <xf numFmtId="0" fontId="8" fillId="0" borderId="0" xfId="18" applyFont="1" applyBorder="1" applyProtection="1"/>
    <xf numFmtId="0" fontId="6" fillId="0" borderId="3" xfId="20" applyFont="1" applyBorder="1" applyProtection="1"/>
    <xf numFmtId="1" fontId="6" fillId="0" borderId="3" xfId="20" applyNumberFormat="1" applyFont="1" applyBorder="1" applyProtection="1"/>
    <xf numFmtId="0" fontId="6" fillId="0" borderId="3" xfId="20" applyFont="1" applyBorder="1" applyAlignment="1" applyProtection="1">
      <alignment horizontal="right"/>
    </xf>
    <xf numFmtId="0" fontId="6" fillId="0" borderId="0" xfId="20" applyFont="1" applyBorder="1" applyProtection="1"/>
    <xf numFmtId="0" fontId="6" fillId="0" borderId="0" xfId="20" applyFont="1" applyBorder="1" applyAlignment="1" applyProtection="1">
      <alignment horizontal="center"/>
    </xf>
    <xf numFmtId="0" fontId="8" fillId="0" borderId="0" xfId="20" applyFont="1" applyBorder="1" applyProtection="1"/>
    <xf numFmtId="168" fontId="8" fillId="0" borderId="0" xfId="20" applyNumberFormat="1" applyFont="1" applyFill="1" applyBorder="1" applyAlignment="1" applyProtection="1">
      <alignment vertical="top"/>
    </xf>
    <xf numFmtId="1" fontId="8" fillId="0" borderId="0" xfId="20" applyNumberFormat="1" applyFont="1" applyBorder="1" applyProtection="1"/>
    <xf numFmtId="1" fontId="6" fillId="0" borderId="0" xfId="20" applyNumberFormat="1" applyFont="1" applyBorder="1" applyProtection="1"/>
    <xf numFmtId="0" fontId="6" fillId="0" borderId="1" xfId="20" applyFont="1" applyBorder="1" applyAlignment="1" applyProtection="1">
      <alignment horizontal="center"/>
    </xf>
    <xf numFmtId="0" fontId="6" fillId="0" borderId="1" xfId="20" applyFont="1" applyBorder="1" applyProtection="1"/>
    <xf numFmtId="168" fontId="6" fillId="0" borderId="1" xfId="20" applyNumberFormat="1" applyFont="1" applyFill="1" applyBorder="1" applyAlignment="1" applyProtection="1">
      <alignment vertical="top"/>
    </xf>
    <xf numFmtId="1" fontId="6" fillId="0" borderId="1" xfId="20" applyNumberFormat="1" applyFont="1" applyBorder="1" applyProtection="1"/>
    <xf numFmtId="168" fontId="6" fillId="0" borderId="0" xfId="20" applyNumberFormat="1" applyFont="1" applyFill="1" applyBorder="1" applyAlignment="1" applyProtection="1">
      <alignment vertical="top"/>
    </xf>
    <xf numFmtId="168" fontId="6" fillId="0" borderId="0" xfId="20" applyNumberFormat="1" applyFont="1" applyBorder="1" applyAlignment="1" applyProtection="1">
      <alignment horizontal="right"/>
    </xf>
    <xf numFmtId="0" fontId="6" fillId="0" borderId="8" xfId="20" applyFont="1" applyBorder="1" applyAlignment="1" applyProtection="1">
      <alignment horizontal="center"/>
    </xf>
    <xf numFmtId="0" fontId="6" fillId="0" borderId="8" xfId="20" applyFont="1" applyBorder="1" applyProtection="1"/>
    <xf numFmtId="168" fontId="6" fillId="0" borderId="8" xfId="20" applyNumberFormat="1" applyFont="1" applyFill="1" applyBorder="1" applyAlignment="1" applyProtection="1">
      <alignment vertical="top"/>
    </xf>
    <xf numFmtId="168" fontId="6" fillId="0" borderId="8" xfId="20" applyNumberFormat="1" applyFont="1" applyBorder="1" applyAlignment="1" applyProtection="1">
      <alignment horizontal="right"/>
    </xf>
    <xf numFmtId="1" fontId="6" fillId="0" borderId="8" xfId="20" applyNumberFormat="1" applyFont="1" applyBorder="1" applyProtection="1"/>
    <xf numFmtId="3" fontId="44" fillId="0" borderId="0" xfId="17" applyNumberFormat="1" applyFont="1" applyFill="1" applyBorder="1" applyAlignment="1" applyProtection="1">
      <alignment horizontal="right" vertical="top"/>
    </xf>
    <xf numFmtId="49" fontId="45" fillId="0" borderId="0" xfId="17" applyNumberFormat="1" applyFont="1" applyFill="1" applyBorder="1" applyAlignment="1" applyProtection="1">
      <alignment horizontal="justify" vertical="top"/>
    </xf>
    <xf numFmtId="0" fontId="45" fillId="0" borderId="0" xfId="17" applyNumberFormat="1" applyFont="1" applyFill="1" applyBorder="1" applyAlignment="1" applyProtection="1">
      <alignment horizontal="justify" vertical="top"/>
    </xf>
    <xf numFmtId="0" fontId="45" fillId="0" borderId="0" xfId="17" applyNumberFormat="1" applyFont="1" applyFill="1" applyBorder="1" applyAlignment="1" applyProtection="1">
      <alignment horizontal="justify"/>
    </xf>
    <xf numFmtId="0" fontId="45" fillId="0" borderId="0" xfId="17" applyNumberFormat="1" applyFont="1" applyFill="1" applyBorder="1" applyAlignment="1" applyProtection="1"/>
    <xf numFmtId="0" fontId="45" fillId="0" borderId="0" xfId="17" applyNumberFormat="1" applyFont="1" applyFill="1" applyBorder="1" applyAlignment="1" applyProtection="1">
      <alignment horizontal="center"/>
    </xf>
    <xf numFmtId="168" fontId="6" fillId="0" borderId="0" xfId="20" applyNumberFormat="1" applyFont="1" applyAlignment="1" applyProtection="1">
      <alignment horizontal="right"/>
    </xf>
    <xf numFmtId="168" fontId="8" fillId="0" borderId="0" xfId="20" applyNumberFormat="1" applyFont="1" applyBorder="1" applyAlignment="1" applyProtection="1">
      <alignment horizontal="right"/>
    </xf>
    <xf numFmtId="168" fontId="6" fillId="0" borderId="1" xfId="20" applyNumberFormat="1" applyFont="1" applyBorder="1" applyAlignment="1" applyProtection="1">
      <alignment horizontal="right"/>
    </xf>
    <xf numFmtId="0" fontId="46" fillId="0" borderId="0" xfId="0" applyFont="1"/>
    <xf numFmtId="164" fontId="1" fillId="0" borderId="0" xfId="0" applyNumberFormat="1" applyFont="1" applyAlignment="1">
      <alignment horizontal="right" vertical="top"/>
    </xf>
    <xf numFmtId="0" fontId="46" fillId="0" borderId="0" xfId="0" applyFont="1" applyProtection="1">
      <protection locked="0"/>
    </xf>
    <xf numFmtId="164" fontId="2" fillId="0" borderId="0" xfId="0" applyNumberFormat="1" applyFont="1" applyAlignment="1">
      <alignment vertical="top"/>
    </xf>
    <xf numFmtId="0" fontId="2" fillId="0" borderId="0" xfId="0" applyFont="1" applyAlignment="1">
      <alignment horizontal="justify" wrapText="1"/>
    </xf>
    <xf numFmtId="168" fontId="6" fillId="0" borderId="0" xfId="20" applyNumberFormat="1" applyFont="1" applyAlignment="1" applyProtection="1">
      <alignment horizontal="right"/>
    </xf>
    <xf numFmtId="4" fontId="6" fillId="0" borderId="0" xfId="19" applyNumberFormat="1" applyFont="1" applyFill="1" applyBorder="1" applyAlignment="1" applyProtection="1">
      <alignment horizontal="left" vertical="top" wrapText="1"/>
    </xf>
    <xf numFmtId="4" fontId="20" fillId="0" borderId="0" xfId="18" applyNumberFormat="1" applyFont="1" applyBorder="1" applyAlignment="1" applyProtection="1">
      <alignment horizontal="center" vertical="top" wrapText="1"/>
    </xf>
    <xf numFmtId="4" fontId="8" fillId="0" borderId="0" xfId="18" applyNumberFormat="1" applyFont="1" applyBorder="1" applyAlignment="1" applyProtection="1">
      <alignment horizontal="left" vertical="top" wrapText="1"/>
    </xf>
    <xf numFmtId="0" fontId="8" fillId="2" borderId="9" xfId="1" applyFont="1" applyFill="1" applyBorder="1" applyAlignment="1" applyProtection="1">
      <alignment horizontal="center" vertical="center" wrapText="1"/>
      <protection locked="0"/>
    </xf>
    <xf numFmtId="0" fontId="8" fillId="2" borderId="6" xfId="1" applyFont="1" applyFill="1" applyBorder="1" applyAlignment="1" applyProtection="1">
      <alignment horizontal="center" vertical="center" wrapText="1"/>
      <protection locked="0"/>
    </xf>
    <xf numFmtId="0" fontId="8" fillId="2" borderId="7" xfId="1" applyFont="1" applyFill="1" applyBorder="1" applyAlignment="1" applyProtection="1">
      <alignment horizontal="center" vertical="center" wrapText="1"/>
      <protection locked="0"/>
    </xf>
  </cellXfs>
  <cellStyles count="21">
    <cellStyle name="Navadno" xfId="0" builtinId="0"/>
    <cellStyle name="Navadno 13" xfId="10"/>
    <cellStyle name="Navadno 16" xfId="13"/>
    <cellStyle name="Navadno 17" xfId="7"/>
    <cellStyle name="Navadno 18" xfId="8"/>
    <cellStyle name="Navadno 19" xfId="9"/>
    <cellStyle name="Navadno 2" xfId="1"/>
    <cellStyle name="Navadno 2 2" xfId="2"/>
    <cellStyle name="Navadno 25" xfId="3"/>
    <cellStyle name="Navadno 26" xfId="11"/>
    <cellStyle name="Navadno 31" xfId="12"/>
    <cellStyle name="Navadno 37" xfId="14"/>
    <cellStyle name="Navadno 39" xfId="15"/>
    <cellStyle name="Navadno 4" xfId="6"/>
    <cellStyle name="Navadno 42" xfId="16"/>
    <cellStyle name="Navadno 6" xfId="4"/>
    <cellStyle name="Navadno_JN 31 grad-2000 disketa" xfId="18"/>
    <cellStyle name="Navadno_JN_16grad05_hrusica_VO" xfId="20"/>
    <cellStyle name="Navadno_projekt_Prezganje_Gabrke_II" xfId="17"/>
    <cellStyle name="Normal_kanal S1" xfId="5"/>
    <cellStyle name="Vejica_projekt_Prezganje_Gabrke_II"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8"/>
  <sheetViews>
    <sheetView view="pageBreakPreview" zoomScaleNormal="80" zoomScaleSheetLayoutView="100" zoomScalePageLayoutView="80" workbookViewId="0">
      <selection activeCell="L29" sqref="L29"/>
    </sheetView>
  </sheetViews>
  <sheetFormatPr defaultColWidth="9.140625" defaultRowHeight="14.25" x14ac:dyDescent="0.2"/>
  <cols>
    <col min="1" max="1" width="3.85546875" style="1" customWidth="1"/>
    <col min="2" max="2" width="36.5703125" style="1" customWidth="1"/>
    <col min="3" max="3" width="10.42578125" style="1" customWidth="1"/>
    <col min="4" max="4" width="3.140625" style="1" customWidth="1"/>
    <col min="5" max="5" width="14.5703125" style="5" customWidth="1"/>
    <col min="6" max="6" width="3.140625" style="1" customWidth="1"/>
    <col min="7" max="7" width="19.42578125" style="1" customWidth="1"/>
    <col min="8" max="16384" width="9.140625" style="1"/>
  </cols>
  <sheetData>
    <row r="1" spans="2:7" ht="15" x14ac:dyDescent="0.25">
      <c r="B1" s="7" t="s">
        <v>26</v>
      </c>
      <c r="C1" s="7"/>
      <c r="D1" s="7"/>
      <c r="E1" s="8"/>
    </row>
    <row r="10" spans="2:7" ht="15" x14ac:dyDescent="0.25">
      <c r="B10" s="7" t="s">
        <v>7</v>
      </c>
      <c r="C10" s="7" t="s">
        <v>4</v>
      </c>
      <c r="D10" s="7"/>
      <c r="E10" s="8" t="s">
        <v>35</v>
      </c>
      <c r="F10" s="7"/>
      <c r="G10" s="7"/>
    </row>
    <row r="11" spans="2:7" ht="15" x14ac:dyDescent="0.25">
      <c r="B11" s="7"/>
      <c r="C11" s="7"/>
      <c r="D11" s="7"/>
      <c r="E11" s="8" t="s">
        <v>36</v>
      </c>
      <c r="F11" s="7"/>
      <c r="G11" s="7"/>
    </row>
    <row r="12" spans="2:7" ht="15" x14ac:dyDescent="0.25">
      <c r="B12" s="7"/>
      <c r="C12" s="7"/>
      <c r="D12" s="7"/>
      <c r="E12" s="8" t="s">
        <v>37</v>
      </c>
      <c r="F12" s="7"/>
      <c r="G12" s="7"/>
    </row>
    <row r="14" spans="2:7" ht="15" x14ac:dyDescent="0.25">
      <c r="E14" s="14" t="s">
        <v>4</v>
      </c>
      <c r="F14" s="13"/>
      <c r="G14" s="13"/>
    </row>
    <row r="19" spans="2:7" ht="15" x14ac:dyDescent="0.25">
      <c r="B19" s="7" t="s">
        <v>8</v>
      </c>
      <c r="C19" s="7"/>
      <c r="D19" s="7"/>
      <c r="E19" s="8" t="s">
        <v>130</v>
      </c>
      <c r="F19" s="7"/>
      <c r="G19" s="7"/>
    </row>
    <row r="20" spans="2:7" ht="15" x14ac:dyDescent="0.25">
      <c r="E20" s="14" t="s">
        <v>131</v>
      </c>
    </row>
    <row r="21" spans="2:7" ht="15" x14ac:dyDescent="0.25">
      <c r="E21" s="14" t="s">
        <v>38</v>
      </c>
    </row>
    <row r="22" spans="2:7" ht="15" x14ac:dyDescent="0.25">
      <c r="E22" s="8"/>
      <c r="F22" s="7"/>
      <c r="G22" s="7"/>
    </row>
    <row r="23" spans="2:7" ht="15" x14ac:dyDescent="0.25">
      <c r="E23" s="8"/>
      <c r="F23" s="7"/>
      <c r="G23" s="7"/>
    </row>
    <row r="24" spans="2:7" ht="15" x14ac:dyDescent="0.25">
      <c r="E24" s="8"/>
      <c r="F24" s="7"/>
      <c r="G24" s="7"/>
    </row>
    <row r="25" spans="2:7" ht="15" x14ac:dyDescent="0.25">
      <c r="E25" s="14"/>
    </row>
    <row r="28" spans="2:7" ht="15" x14ac:dyDescent="0.25">
      <c r="B28" s="7" t="s">
        <v>25</v>
      </c>
      <c r="G28" s="8" t="e">
        <f>+#REF!</f>
        <v>#REF!</v>
      </c>
    </row>
    <row r="30" spans="2:7" ht="15" x14ac:dyDescent="0.25">
      <c r="E30" s="8" t="s">
        <v>9</v>
      </c>
      <c r="F30" s="7"/>
      <c r="G30" s="7"/>
    </row>
    <row r="35" spans="2:5" ht="15" x14ac:dyDescent="0.25">
      <c r="B35" s="13" t="s">
        <v>18</v>
      </c>
      <c r="E35" s="14" t="s">
        <v>33</v>
      </c>
    </row>
    <row r="41" spans="2:5" s="13" customFormat="1" ht="15" x14ac:dyDescent="0.25">
      <c r="B41" s="13" t="s">
        <v>34</v>
      </c>
      <c r="E41" s="14" t="s">
        <v>39</v>
      </c>
    </row>
    <row r="48" spans="2:5" ht="15" x14ac:dyDescent="0.25">
      <c r="B48" s="7" t="s">
        <v>127</v>
      </c>
    </row>
  </sheetData>
  <phoneticPr fontId="0" type="noConversion"/>
  <pageMargins left="0.98425196850393704" right="0.59055118110236227" top="0.98425196850393704" bottom="0.98425196850393704" header="0" footer="0"/>
  <pageSetup paperSize="9" scale="89" orientation="portrait" horizontalDpi="180" verticalDpi="18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G64"/>
  <sheetViews>
    <sheetView view="pageBreakPreview" zoomScaleNormal="80" zoomScaleSheetLayoutView="100" workbookViewId="0">
      <selection activeCell="E16" sqref="E16"/>
    </sheetView>
  </sheetViews>
  <sheetFormatPr defaultColWidth="9.140625" defaultRowHeight="14.25" x14ac:dyDescent="0.2"/>
  <cols>
    <col min="1" max="1" width="3.85546875" style="1" customWidth="1"/>
    <col min="2" max="2" width="36.5703125" style="1" customWidth="1"/>
    <col min="3" max="3" width="10.28515625" style="1" customWidth="1"/>
    <col min="4" max="4" width="3.140625" style="1" customWidth="1"/>
    <col min="5" max="5" width="11.42578125" style="5" customWidth="1"/>
    <col min="6" max="6" width="3.140625" style="1" customWidth="1"/>
    <col min="7" max="7" width="19.42578125" style="1" customWidth="1"/>
    <col min="8" max="16384" width="9.140625" style="1"/>
  </cols>
  <sheetData>
    <row r="1" spans="1:7" ht="15" x14ac:dyDescent="0.25">
      <c r="A1" s="7" t="s">
        <v>15</v>
      </c>
      <c r="B1" s="7" t="s">
        <v>10</v>
      </c>
      <c r="G1" s="10"/>
    </row>
    <row r="2" spans="1:7" x14ac:dyDescent="0.2">
      <c r="G2" s="10"/>
    </row>
    <row r="3" spans="1:7" s="7" customFormat="1" ht="15" x14ac:dyDescent="0.25">
      <c r="B3" s="7" t="s">
        <v>73</v>
      </c>
      <c r="E3" s="8"/>
      <c r="G3" s="11"/>
    </row>
    <row r="4" spans="1:7" s="7" customFormat="1" ht="15" x14ac:dyDescent="0.25">
      <c r="E4" s="8"/>
      <c r="G4" s="11"/>
    </row>
    <row r="5" spans="1:7" s="7" customFormat="1" ht="15" x14ac:dyDescent="0.25">
      <c r="B5" s="7" t="s">
        <v>74</v>
      </c>
      <c r="E5" s="8"/>
      <c r="G5" s="11"/>
    </row>
    <row r="6" spans="1:7" s="7" customFormat="1" ht="15" x14ac:dyDescent="0.25">
      <c r="B6" s="7" t="s">
        <v>75</v>
      </c>
      <c r="E6" s="8"/>
      <c r="G6" s="11"/>
    </row>
    <row r="7" spans="1:7" s="7" customFormat="1" ht="15" x14ac:dyDescent="0.25">
      <c r="B7" s="7" t="s">
        <v>76</v>
      </c>
      <c r="E7" s="8"/>
      <c r="G7" s="11"/>
    </row>
    <row r="8" spans="1:7" s="7" customFormat="1" ht="15" x14ac:dyDescent="0.25">
      <c r="B8" s="7" t="s">
        <v>77</v>
      </c>
      <c r="E8" s="8"/>
      <c r="G8" s="11"/>
    </row>
    <row r="9" spans="1:7" s="7" customFormat="1" ht="15" x14ac:dyDescent="0.25">
      <c r="B9" s="7" t="s">
        <v>436</v>
      </c>
      <c r="E9" s="8"/>
      <c r="G9" s="11"/>
    </row>
    <row r="10" spans="1:7" s="7" customFormat="1" ht="15" x14ac:dyDescent="0.25">
      <c r="B10" s="7" t="s">
        <v>437</v>
      </c>
      <c r="E10" s="8"/>
      <c r="G10" s="11"/>
    </row>
    <row r="11" spans="1:7" s="7" customFormat="1" ht="15" x14ac:dyDescent="0.25">
      <c r="B11" s="7" t="s">
        <v>438</v>
      </c>
      <c r="E11" s="8"/>
      <c r="G11" s="11"/>
    </row>
    <row r="12" spans="1:7" s="7" customFormat="1" ht="15" x14ac:dyDescent="0.25">
      <c r="B12" s="7" t="s">
        <v>78</v>
      </c>
      <c r="E12" s="8"/>
      <c r="G12" s="11"/>
    </row>
    <row r="13" spans="1:7" s="7" customFormat="1" ht="15" x14ac:dyDescent="0.25">
      <c r="E13" s="8"/>
      <c r="G13" s="11"/>
    </row>
    <row r="14" spans="1:7" ht="28.5" x14ac:dyDescent="0.2">
      <c r="A14" s="2">
        <v>1</v>
      </c>
      <c r="B14" s="3" t="s">
        <v>30</v>
      </c>
      <c r="E14" s="308"/>
      <c r="G14" s="10"/>
    </row>
    <row r="15" spans="1:7" x14ac:dyDescent="0.2">
      <c r="B15" s="4" t="s">
        <v>12</v>
      </c>
      <c r="C15" s="5">
        <v>16</v>
      </c>
      <c r="D15" s="6" t="s">
        <v>13</v>
      </c>
      <c r="E15" s="308">
        <v>0</v>
      </c>
      <c r="F15" s="6"/>
      <c r="G15" s="10">
        <f>+C15*E15</f>
        <v>0</v>
      </c>
    </row>
    <row r="16" spans="1:7" x14ac:dyDescent="0.2">
      <c r="B16" s="4"/>
      <c r="C16" s="5"/>
      <c r="D16" s="6"/>
      <c r="E16" s="308"/>
      <c r="F16" s="6"/>
      <c r="G16" s="10"/>
    </row>
    <row r="17" spans="1:7" ht="42.75" x14ac:dyDescent="0.2">
      <c r="A17" s="2">
        <v>2</v>
      </c>
      <c r="B17" s="3" t="s">
        <v>79</v>
      </c>
      <c r="E17" s="308"/>
      <c r="G17" s="10"/>
    </row>
    <row r="18" spans="1:7" x14ac:dyDescent="0.2">
      <c r="B18" s="4" t="s">
        <v>12</v>
      </c>
      <c r="C18" s="5">
        <v>94</v>
      </c>
      <c r="D18" s="6" t="s">
        <v>13</v>
      </c>
      <c r="E18" s="308">
        <v>0</v>
      </c>
      <c r="F18" s="6"/>
      <c r="G18" s="10">
        <f>+C18*E18</f>
        <v>0</v>
      </c>
    </row>
    <row r="19" spans="1:7" x14ac:dyDescent="0.2">
      <c r="B19" s="4"/>
      <c r="C19" s="5"/>
      <c r="D19" s="6"/>
      <c r="E19" s="308"/>
      <c r="F19" s="6"/>
      <c r="G19" s="10"/>
    </row>
    <row r="20" spans="1:7" ht="71.25" x14ac:dyDescent="0.2">
      <c r="A20" s="2">
        <v>3</v>
      </c>
      <c r="B20" s="3" t="s">
        <v>80</v>
      </c>
      <c r="E20" s="308"/>
      <c r="G20" s="10"/>
    </row>
    <row r="21" spans="1:7" x14ac:dyDescent="0.2">
      <c r="B21" s="4" t="s">
        <v>12</v>
      </c>
      <c r="C21" s="5">
        <v>125</v>
      </c>
      <c r="D21" s="6" t="s">
        <v>13</v>
      </c>
      <c r="E21" s="308">
        <v>0</v>
      </c>
      <c r="F21" s="6"/>
      <c r="G21" s="10">
        <f>+C21*E21</f>
        <v>0</v>
      </c>
    </row>
    <row r="22" spans="1:7" x14ac:dyDescent="0.2">
      <c r="B22" s="4"/>
      <c r="C22" s="5"/>
      <c r="D22" s="6"/>
      <c r="E22" s="308"/>
      <c r="F22" s="6"/>
      <c r="G22" s="10"/>
    </row>
    <row r="23" spans="1:7" ht="57" x14ac:dyDescent="0.2">
      <c r="A23" s="2">
        <v>4</v>
      </c>
      <c r="B23" s="3" t="s">
        <v>81</v>
      </c>
      <c r="E23" s="308"/>
      <c r="G23" s="10"/>
    </row>
    <row r="24" spans="1:7" x14ac:dyDescent="0.2">
      <c r="B24" s="4" t="s">
        <v>12</v>
      </c>
      <c r="C24" s="5">
        <v>9.1</v>
      </c>
      <c r="D24" s="6" t="s">
        <v>13</v>
      </c>
      <c r="E24" s="308">
        <v>0</v>
      </c>
      <c r="F24" s="6"/>
      <c r="G24" s="10">
        <f>+C24*E24</f>
        <v>0</v>
      </c>
    </row>
    <row r="25" spans="1:7" x14ac:dyDescent="0.2">
      <c r="A25" s="2"/>
      <c r="B25" s="3"/>
      <c r="E25" s="308"/>
      <c r="G25" s="10"/>
    </row>
    <row r="26" spans="1:7" ht="71.25" x14ac:dyDescent="0.2">
      <c r="A26" s="2">
        <v>5</v>
      </c>
      <c r="B26" s="3" t="s">
        <v>82</v>
      </c>
      <c r="E26" s="308"/>
      <c r="G26" s="10"/>
    </row>
    <row r="27" spans="1:7" x14ac:dyDescent="0.2">
      <c r="B27" s="4" t="s">
        <v>20</v>
      </c>
      <c r="C27" s="5">
        <v>8</v>
      </c>
      <c r="D27" s="6" t="s">
        <v>13</v>
      </c>
      <c r="E27" s="308">
        <v>0</v>
      </c>
      <c r="F27" s="6"/>
      <c r="G27" s="10">
        <f>+C27*E27</f>
        <v>0</v>
      </c>
    </row>
    <row r="28" spans="1:7" x14ac:dyDescent="0.2">
      <c r="B28" s="4"/>
      <c r="C28" s="5"/>
      <c r="D28" s="6"/>
      <c r="E28" s="308"/>
      <c r="F28" s="6"/>
      <c r="G28" s="10"/>
    </row>
    <row r="29" spans="1:7" ht="57" x14ac:dyDescent="0.2">
      <c r="A29" s="2">
        <v>6</v>
      </c>
      <c r="B29" s="3" t="s">
        <v>83</v>
      </c>
      <c r="E29" s="308"/>
      <c r="G29" s="10"/>
    </row>
    <row r="30" spans="1:7" x14ac:dyDescent="0.2">
      <c r="A30" s="2"/>
      <c r="B30" s="3"/>
      <c r="E30" s="308"/>
      <c r="G30" s="10"/>
    </row>
    <row r="31" spans="1:7" x14ac:dyDescent="0.2">
      <c r="A31" s="2"/>
      <c r="B31" s="3" t="s">
        <v>84</v>
      </c>
      <c r="E31" s="308"/>
      <c r="G31" s="10"/>
    </row>
    <row r="32" spans="1:7" x14ac:dyDescent="0.2">
      <c r="B32" s="4" t="s">
        <v>31</v>
      </c>
      <c r="C32" s="5">
        <v>7059</v>
      </c>
      <c r="D32" s="6" t="s">
        <v>13</v>
      </c>
      <c r="E32" s="308">
        <v>0</v>
      </c>
      <c r="F32" s="6"/>
      <c r="G32" s="10">
        <f>+C32*E32</f>
        <v>0</v>
      </c>
    </row>
    <row r="33" spans="1:7" x14ac:dyDescent="0.2">
      <c r="B33" s="4"/>
      <c r="C33" s="5"/>
      <c r="D33" s="6"/>
      <c r="E33" s="308"/>
      <c r="F33" s="6"/>
      <c r="G33" s="10"/>
    </row>
    <row r="34" spans="1:7" x14ac:dyDescent="0.2">
      <c r="A34" s="2" t="s">
        <v>4</v>
      </c>
      <c r="B34" s="3" t="s">
        <v>439</v>
      </c>
      <c r="E34" s="308"/>
      <c r="G34" s="10"/>
    </row>
    <row r="35" spans="1:7" x14ac:dyDescent="0.2">
      <c r="B35" s="4" t="s">
        <v>31</v>
      </c>
      <c r="C35" s="5">
        <v>17883</v>
      </c>
      <c r="D35" s="6" t="s">
        <v>13</v>
      </c>
      <c r="E35" s="308">
        <v>0</v>
      </c>
      <c r="F35" s="6"/>
      <c r="G35" s="10">
        <f>+C35*E35</f>
        <v>0</v>
      </c>
    </row>
    <row r="36" spans="1:7" x14ac:dyDescent="0.2">
      <c r="A36" s="2"/>
      <c r="B36" s="3"/>
      <c r="E36" s="308"/>
      <c r="G36" s="10"/>
    </row>
    <row r="37" spans="1:7" ht="28.5" x14ac:dyDescent="0.2">
      <c r="A37" s="2">
        <v>7</v>
      </c>
      <c r="B37" s="3" t="s">
        <v>85</v>
      </c>
      <c r="E37" s="308"/>
      <c r="G37" s="10"/>
    </row>
    <row r="38" spans="1:7" ht="28.5" x14ac:dyDescent="0.2">
      <c r="A38" s="2"/>
      <c r="B38" s="12" t="s">
        <v>86</v>
      </c>
      <c r="E38" s="308"/>
      <c r="G38" s="10"/>
    </row>
    <row r="39" spans="1:7" ht="42.75" x14ac:dyDescent="0.2">
      <c r="A39" s="2"/>
      <c r="B39" s="12" t="s">
        <v>87</v>
      </c>
      <c r="E39" s="308"/>
      <c r="G39" s="10"/>
    </row>
    <row r="40" spans="1:7" ht="42.75" x14ac:dyDescent="0.2">
      <c r="A40" s="2"/>
      <c r="B40" s="12" t="s">
        <v>88</v>
      </c>
      <c r="E40" s="308"/>
      <c r="G40" s="10"/>
    </row>
    <row r="41" spans="1:7" ht="57" x14ac:dyDescent="0.2">
      <c r="A41" s="2"/>
      <c r="B41" s="12" t="s">
        <v>89</v>
      </c>
      <c r="E41" s="308"/>
      <c r="G41" s="10"/>
    </row>
    <row r="42" spans="1:7" ht="57" x14ac:dyDescent="0.2">
      <c r="A42" s="2"/>
      <c r="B42" s="3" t="s">
        <v>90</v>
      </c>
      <c r="E42" s="308"/>
      <c r="G42" s="10"/>
    </row>
    <row r="43" spans="1:7" x14ac:dyDescent="0.2">
      <c r="B43" s="4" t="s">
        <v>0</v>
      </c>
      <c r="C43" s="5">
        <v>495</v>
      </c>
      <c r="D43" s="6" t="s">
        <v>13</v>
      </c>
      <c r="E43" s="308">
        <v>0</v>
      </c>
      <c r="F43" s="6"/>
      <c r="G43" s="10">
        <f>+C43*E43</f>
        <v>0</v>
      </c>
    </row>
    <row r="44" spans="1:7" x14ac:dyDescent="0.2">
      <c r="B44" s="4"/>
      <c r="C44" s="5"/>
      <c r="D44" s="6"/>
      <c r="E44" s="308"/>
      <c r="F44" s="6"/>
      <c r="G44" s="10"/>
    </row>
    <row r="45" spans="1:7" x14ac:dyDescent="0.2">
      <c r="A45" s="2">
        <v>8</v>
      </c>
      <c r="B45" s="3" t="s">
        <v>91</v>
      </c>
      <c r="E45" s="308"/>
      <c r="G45" s="10"/>
    </row>
    <row r="46" spans="1:7" x14ac:dyDescent="0.2">
      <c r="B46" s="4" t="s">
        <v>22</v>
      </c>
      <c r="C46" s="5">
        <v>1</v>
      </c>
      <c r="D46" s="6" t="s">
        <v>13</v>
      </c>
      <c r="E46" s="308">
        <v>0</v>
      </c>
      <c r="F46" s="6"/>
      <c r="G46" s="10">
        <f>+C46*E46</f>
        <v>0</v>
      </c>
    </row>
    <row r="47" spans="1:7" x14ac:dyDescent="0.2">
      <c r="A47" s="2"/>
      <c r="B47" s="3"/>
      <c r="E47" s="308"/>
      <c r="G47" s="10"/>
    </row>
    <row r="48" spans="1:7" ht="42.75" x14ac:dyDescent="0.2">
      <c r="A48" s="2">
        <v>9</v>
      </c>
      <c r="B48" s="3" t="s">
        <v>92</v>
      </c>
      <c r="E48" s="308"/>
      <c r="G48" s="10"/>
    </row>
    <row r="49" spans="1:7" x14ac:dyDescent="0.2">
      <c r="B49" s="4" t="s">
        <v>20</v>
      </c>
      <c r="C49" s="5">
        <v>3</v>
      </c>
      <c r="D49" s="6" t="s">
        <v>13</v>
      </c>
      <c r="E49" s="308">
        <v>0</v>
      </c>
      <c r="F49" s="6"/>
      <c r="G49" s="10">
        <f>+C49*E49</f>
        <v>0</v>
      </c>
    </row>
    <row r="50" spans="1:7" x14ac:dyDescent="0.2">
      <c r="A50" s="2"/>
      <c r="B50" s="3"/>
      <c r="E50" s="308"/>
      <c r="G50" s="10"/>
    </row>
    <row r="51" spans="1:7" ht="71.25" x14ac:dyDescent="0.2">
      <c r="A51" s="2" t="s">
        <v>16</v>
      </c>
      <c r="B51" s="3" t="s">
        <v>440</v>
      </c>
      <c r="E51" s="308"/>
      <c r="G51" s="10"/>
    </row>
    <row r="52" spans="1:7" x14ac:dyDescent="0.2">
      <c r="A52" s="2"/>
      <c r="B52" s="3"/>
      <c r="E52" s="308"/>
      <c r="G52" s="10"/>
    </row>
    <row r="53" spans="1:7" x14ac:dyDescent="0.2">
      <c r="A53" s="2"/>
      <c r="B53" s="3" t="s">
        <v>44</v>
      </c>
      <c r="E53" s="308"/>
      <c r="G53" s="10"/>
    </row>
    <row r="54" spans="1:7" x14ac:dyDescent="0.2">
      <c r="B54" s="4" t="s">
        <v>0</v>
      </c>
      <c r="C54" s="5">
        <v>5</v>
      </c>
      <c r="D54" s="6" t="s">
        <v>13</v>
      </c>
      <c r="E54" s="308">
        <v>0</v>
      </c>
      <c r="F54" s="6"/>
      <c r="G54" s="10">
        <f>+C54*E54</f>
        <v>0</v>
      </c>
    </row>
    <row r="55" spans="1:7" x14ac:dyDescent="0.2">
      <c r="A55" s="2"/>
      <c r="B55" s="3"/>
      <c r="E55" s="308"/>
      <c r="G55" s="10"/>
    </row>
    <row r="56" spans="1:7" x14ac:dyDescent="0.2">
      <c r="A56" s="2" t="s">
        <v>4</v>
      </c>
      <c r="B56" s="3" t="s">
        <v>45</v>
      </c>
      <c r="E56" s="308"/>
      <c r="G56" s="10"/>
    </row>
    <row r="57" spans="1:7" x14ac:dyDescent="0.2">
      <c r="B57" s="4" t="s">
        <v>0</v>
      </c>
      <c r="C57" s="5">
        <v>5</v>
      </c>
      <c r="D57" s="6" t="s">
        <v>13</v>
      </c>
      <c r="E57" s="308">
        <v>0</v>
      </c>
      <c r="F57" s="6"/>
      <c r="G57" s="10">
        <f>+C57*E57</f>
        <v>0</v>
      </c>
    </row>
    <row r="58" spans="1:7" x14ac:dyDescent="0.2">
      <c r="A58" s="2"/>
      <c r="B58" s="3"/>
      <c r="E58" s="308"/>
      <c r="G58" s="10"/>
    </row>
    <row r="59" spans="1:7" ht="57" x14ac:dyDescent="0.2">
      <c r="A59" s="2" t="s">
        <v>62</v>
      </c>
      <c r="B59" s="3" t="s">
        <v>441</v>
      </c>
      <c r="E59" s="308"/>
      <c r="G59" s="10"/>
    </row>
    <row r="60" spans="1:7" x14ac:dyDescent="0.2">
      <c r="B60" s="4" t="s">
        <v>20</v>
      </c>
      <c r="C60" s="5">
        <v>9</v>
      </c>
      <c r="D60" s="6" t="s">
        <v>13</v>
      </c>
      <c r="E60" s="308">
        <v>0</v>
      </c>
      <c r="F60" s="6"/>
      <c r="G60" s="10">
        <f>+C60*E60</f>
        <v>0</v>
      </c>
    </row>
    <row r="61" spans="1:7" x14ac:dyDescent="0.2">
      <c r="A61" s="2"/>
      <c r="B61" s="3"/>
      <c r="E61" s="308"/>
      <c r="G61" s="10"/>
    </row>
    <row r="62" spans="1:7" ht="15" x14ac:dyDescent="0.25">
      <c r="B62" s="4"/>
      <c r="C62" s="5"/>
      <c r="D62" s="6"/>
      <c r="E62" s="8" t="s">
        <v>2</v>
      </c>
      <c r="F62" s="9"/>
      <c r="G62" s="11">
        <f>SUM(G14:G61)</f>
        <v>0</v>
      </c>
    </row>
    <row r="63" spans="1:7" ht="15" x14ac:dyDescent="0.25">
      <c r="A63" s="7"/>
      <c r="B63" s="7"/>
      <c r="G63" s="10"/>
    </row>
    <row r="64" spans="1:7" x14ac:dyDescent="0.2">
      <c r="G64" s="10" t="s">
        <v>4</v>
      </c>
    </row>
  </sheetData>
  <sheetProtection algorithmName="SHA-512" hashValue="ntpGAYqOvgf6VxVVKz1eCejx+k6Jfhy7lsIAINNwOLf5nm7kadnqVPD12PiK2N8Cvx6xgeLENOJjOtqwJJwrVg==" saltValue="6wN2eCcd9+oXUsjcBoFVD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G60"/>
  <sheetViews>
    <sheetView view="pageBreakPreview" zoomScaleNormal="80" zoomScaleSheetLayoutView="100" workbookViewId="0">
      <selection activeCell="J14" sqref="J14"/>
    </sheetView>
  </sheetViews>
  <sheetFormatPr defaultColWidth="9.140625" defaultRowHeight="14.25" x14ac:dyDescent="0.2"/>
  <cols>
    <col min="1" max="1" width="3.85546875" style="1" customWidth="1"/>
    <col min="2" max="2" width="36.5703125" style="1" customWidth="1"/>
    <col min="3" max="3" width="8.85546875" style="1" customWidth="1"/>
    <col min="4" max="4" width="3.140625" style="1" customWidth="1"/>
    <col min="5" max="5" width="10.7109375" style="5" customWidth="1"/>
    <col min="6" max="6" width="3.140625" style="1" customWidth="1"/>
    <col min="7" max="7" width="19.42578125" style="1" customWidth="1"/>
    <col min="8" max="16384" width="9.140625" style="1"/>
  </cols>
  <sheetData>
    <row r="1" spans="1:7" ht="15" x14ac:dyDescent="0.25">
      <c r="A1" s="7" t="s">
        <v>24</v>
      </c>
      <c r="B1" s="7" t="s">
        <v>11</v>
      </c>
      <c r="G1" s="10"/>
    </row>
    <row r="2" spans="1:7" x14ac:dyDescent="0.2">
      <c r="G2" s="10"/>
    </row>
    <row r="3" spans="1:7" s="7" customFormat="1" ht="15" x14ac:dyDescent="0.25">
      <c r="B3" s="7" t="s">
        <v>19</v>
      </c>
      <c r="E3" s="8"/>
      <c r="G3" s="11"/>
    </row>
    <row r="4" spans="1:7" s="7" customFormat="1" ht="15" x14ac:dyDescent="0.25">
      <c r="E4" s="8"/>
      <c r="G4" s="11"/>
    </row>
    <row r="5" spans="1:7" s="7" customFormat="1" ht="15" x14ac:dyDescent="0.25">
      <c r="B5" s="7" t="s">
        <v>93</v>
      </c>
      <c r="E5" s="8"/>
      <c r="G5" s="11"/>
    </row>
    <row r="6" spans="1:7" s="7" customFormat="1" ht="15" x14ac:dyDescent="0.25">
      <c r="B6" s="7" t="s">
        <v>94</v>
      </c>
      <c r="E6" s="8"/>
      <c r="G6" s="11"/>
    </row>
    <row r="7" spans="1:7" s="7" customFormat="1" ht="15" x14ac:dyDescent="0.25">
      <c r="B7" s="7" t="s">
        <v>95</v>
      </c>
      <c r="E7" s="8"/>
      <c r="G7" s="11"/>
    </row>
    <row r="8" spans="1:7" s="7" customFormat="1" ht="15" x14ac:dyDescent="0.25">
      <c r="B8" s="7" t="s">
        <v>96</v>
      </c>
      <c r="E8" s="8"/>
      <c r="G8" s="11"/>
    </row>
    <row r="9" spans="1:7" s="7" customFormat="1" ht="15" x14ac:dyDescent="0.25">
      <c r="B9" s="7" t="s">
        <v>97</v>
      </c>
      <c r="E9" s="8"/>
      <c r="G9" s="11"/>
    </row>
    <row r="10" spans="1:7" s="7" customFormat="1" ht="15" x14ac:dyDescent="0.25">
      <c r="E10" s="8"/>
      <c r="G10" s="11"/>
    </row>
    <row r="11" spans="1:7" ht="42.75" x14ac:dyDescent="0.2">
      <c r="A11" s="2">
        <v>1</v>
      </c>
      <c r="B11" s="3" t="s">
        <v>98</v>
      </c>
      <c r="E11" s="308"/>
      <c r="G11" s="10"/>
    </row>
    <row r="12" spans="1:7" x14ac:dyDescent="0.2">
      <c r="B12" s="4" t="s">
        <v>6</v>
      </c>
      <c r="C12" s="5">
        <v>130</v>
      </c>
      <c r="D12" s="6" t="s">
        <v>13</v>
      </c>
      <c r="E12" s="308">
        <v>0</v>
      </c>
      <c r="F12" s="6"/>
      <c r="G12" s="10">
        <f>+C12*E12</f>
        <v>0</v>
      </c>
    </row>
    <row r="13" spans="1:7" x14ac:dyDescent="0.2">
      <c r="B13" s="4"/>
      <c r="C13" s="5"/>
      <c r="D13" s="6"/>
      <c r="E13" s="308"/>
      <c r="F13" s="6"/>
      <c r="G13" s="10"/>
    </row>
    <row r="14" spans="1:7" ht="42.75" x14ac:dyDescent="0.2">
      <c r="A14" s="2">
        <v>2</v>
      </c>
      <c r="B14" s="3" t="s">
        <v>99</v>
      </c>
      <c r="E14" s="308"/>
      <c r="G14" s="10"/>
    </row>
    <row r="15" spans="1:7" x14ac:dyDescent="0.2">
      <c r="B15" s="4" t="s">
        <v>0</v>
      </c>
      <c r="C15" s="5">
        <v>85</v>
      </c>
      <c r="D15" s="6" t="s">
        <v>13</v>
      </c>
      <c r="E15" s="308">
        <v>0</v>
      </c>
      <c r="F15" s="6"/>
      <c r="G15" s="10">
        <f>+C15*E15</f>
        <v>0</v>
      </c>
    </row>
    <row r="16" spans="1:7" x14ac:dyDescent="0.2">
      <c r="A16" s="2"/>
      <c r="B16" s="3"/>
      <c r="E16" s="308"/>
      <c r="G16" s="10"/>
    </row>
    <row r="17" spans="1:7" ht="28.5" x14ac:dyDescent="0.2">
      <c r="A17" s="2">
        <v>3</v>
      </c>
      <c r="B17" s="3" t="s">
        <v>100</v>
      </c>
      <c r="E17" s="308"/>
      <c r="G17" s="10"/>
    </row>
    <row r="18" spans="1:7" x14ac:dyDescent="0.2">
      <c r="B18" s="4" t="s">
        <v>6</v>
      </c>
      <c r="C18" s="5">
        <v>69</v>
      </c>
      <c r="D18" s="6" t="s">
        <v>13</v>
      </c>
      <c r="E18" s="308">
        <v>0</v>
      </c>
      <c r="F18" s="6"/>
      <c r="G18" s="10">
        <f>+C18*E18</f>
        <v>0</v>
      </c>
    </row>
    <row r="19" spans="1:7" x14ac:dyDescent="0.2">
      <c r="A19" s="2"/>
      <c r="B19" s="3"/>
      <c r="E19" s="308"/>
      <c r="G19" s="10"/>
    </row>
    <row r="20" spans="1:7" ht="71.25" x14ac:dyDescent="0.2">
      <c r="A20" s="2">
        <v>4</v>
      </c>
      <c r="B20" s="3" t="s">
        <v>101</v>
      </c>
      <c r="E20" s="308"/>
      <c r="G20" s="10"/>
    </row>
    <row r="21" spans="1:7" x14ac:dyDescent="0.2">
      <c r="B21" s="4" t="s">
        <v>0</v>
      </c>
      <c r="C21" s="5">
        <v>524</v>
      </c>
      <c r="D21" s="6" t="s">
        <v>13</v>
      </c>
      <c r="E21" s="308">
        <v>0</v>
      </c>
      <c r="F21" s="6"/>
      <c r="G21" s="10">
        <f>+C21*E21</f>
        <v>0</v>
      </c>
    </row>
    <row r="22" spans="1:7" x14ac:dyDescent="0.2">
      <c r="A22" s="2"/>
      <c r="B22" s="3"/>
      <c r="E22" s="308"/>
      <c r="G22" s="10"/>
    </row>
    <row r="23" spans="1:7" ht="57" x14ac:dyDescent="0.2">
      <c r="A23" s="2">
        <v>5</v>
      </c>
      <c r="B23" s="3" t="s">
        <v>102</v>
      </c>
      <c r="E23" s="308"/>
      <c r="G23" s="10"/>
    </row>
    <row r="24" spans="1:7" x14ac:dyDescent="0.2">
      <c r="B24" s="4" t="s">
        <v>20</v>
      </c>
      <c r="C24" s="5">
        <v>4</v>
      </c>
      <c r="D24" s="6" t="s">
        <v>13</v>
      </c>
      <c r="E24" s="308">
        <v>0</v>
      </c>
      <c r="F24" s="6"/>
      <c r="G24" s="10">
        <f>+C24*E24</f>
        <v>0</v>
      </c>
    </row>
    <row r="25" spans="1:7" x14ac:dyDescent="0.2">
      <c r="A25" s="2"/>
      <c r="B25" s="3"/>
      <c r="E25" s="308"/>
      <c r="G25" s="10"/>
    </row>
    <row r="26" spans="1:7" ht="71.25" x14ac:dyDescent="0.2">
      <c r="A26" s="2">
        <v>6</v>
      </c>
      <c r="B26" s="3" t="s">
        <v>103</v>
      </c>
      <c r="E26" s="308"/>
      <c r="G26" s="10"/>
    </row>
    <row r="27" spans="1:7" x14ac:dyDescent="0.2">
      <c r="B27" s="4" t="s">
        <v>20</v>
      </c>
      <c r="C27" s="5">
        <v>8</v>
      </c>
      <c r="D27" s="6" t="s">
        <v>13</v>
      </c>
      <c r="E27" s="308">
        <v>0</v>
      </c>
      <c r="F27" s="6"/>
      <c r="G27" s="10">
        <f>+C27*E27</f>
        <v>0</v>
      </c>
    </row>
    <row r="28" spans="1:7" x14ac:dyDescent="0.2">
      <c r="A28" s="2"/>
      <c r="B28" s="3"/>
      <c r="E28" s="308"/>
      <c r="G28" s="10"/>
    </row>
    <row r="29" spans="1:7" ht="42.75" x14ac:dyDescent="0.2">
      <c r="A29" s="2">
        <v>7</v>
      </c>
      <c r="B29" s="3" t="s">
        <v>104</v>
      </c>
      <c r="E29" s="308"/>
      <c r="G29" s="10"/>
    </row>
    <row r="30" spans="1:7" x14ac:dyDescent="0.2">
      <c r="B30" s="4" t="s">
        <v>0</v>
      </c>
      <c r="C30" s="5">
        <v>46.9</v>
      </c>
      <c r="D30" s="6" t="s">
        <v>13</v>
      </c>
      <c r="E30" s="308">
        <v>0</v>
      </c>
      <c r="F30" s="6"/>
      <c r="G30" s="10">
        <f>+C30*E30</f>
        <v>0</v>
      </c>
    </row>
    <row r="31" spans="1:7" x14ac:dyDescent="0.2">
      <c r="A31" s="2"/>
      <c r="B31" s="3"/>
      <c r="E31" s="308"/>
      <c r="G31" s="10"/>
    </row>
    <row r="32" spans="1:7" ht="28.5" x14ac:dyDescent="0.2">
      <c r="A32" s="2">
        <v>8</v>
      </c>
      <c r="B32" s="3" t="s">
        <v>105</v>
      </c>
      <c r="E32" s="308"/>
      <c r="G32" s="10"/>
    </row>
    <row r="33" spans="1:7" x14ac:dyDescent="0.2">
      <c r="B33" s="4" t="s">
        <v>0</v>
      </c>
      <c r="C33" s="5">
        <v>7.4</v>
      </c>
      <c r="D33" s="6" t="s">
        <v>13</v>
      </c>
      <c r="E33" s="308">
        <v>0</v>
      </c>
      <c r="F33" s="6"/>
      <c r="G33" s="10">
        <f>+C33*E33</f>
        <v>0</v>
      </c>
    </row>
    <row r="34" spans="1:7" x14ac:dyDescent="0.2">
      <c r="A34" s="2"/>
      <c r="B34" s="3"/>
      <c r="E34" s="308"/>
      <c r="G34" s="10"/>
    </row>
    <row r="35" spans="1:7" ht="28.5" x14ac:dyDescent="0.2">
      <c r="A35" s="2">
        <v>9</v>
      </c>
      <c r="B35" s="3" t="s">
        <v>106</v>
      </c>
      <c r="E35" s="308"/>
      <c r="G35" s="10"/>
    </row>
    <row r="36" spans="1:7" x14ac:dyDescent="0.2">
      <c r="B36" s="4" t="s">
        <v>6</v>
      </c>
      <c r="C36" s="5">
        <v>10.9</v>
      </c>
      <c r="D36" s="6" t="s">
        <v>13</v>
      </c>
      <c r="E36" s="308">
        <v>0</v>
      </c>
      <c r="F36" s="6"/>
      <c r="G36" s="10">
        <f>+C36*E36</f>
        <v>0</v>
      </c>
    </row>
    <row r="37" spans="1:7" x14ac:dyDescent="0.2">
      <c r="A37" s="2"/>
      <c r="B37" s="3"/>
      <c r="E37" s="308"/>
      <c r="G37" s="10"/>
    </row>
    <row r="38" spans="1:7" ht="142.5" x14ac:dyDescent="0.2">
      <c r="A38" s="2" t="s">
        <v>16</v>
      </c>
      <c r="B38" s="3" t="s">
        <v>107</v>
      </c>
      <c r="E38" s="308"/>
      <c r="G38" s="10"/>
    </row>
    <row r="39" spans="1:7" x14ac:dyDescent="0.2">
      <c r="B39" s="4" t="s">
        <v>6</v>
      </c>
      <c r="C39" s="5">
        <v>61</v>
      </c>
      <c r="D39" s="6" t="s">
        <v>13</v>
      </c>
      <c r="E39" s="308">
        <v>0</v>
      </c>
      <c r="F39" s="6"/>
      <c r="G39" s="10">
        <f>+C39*E39</f>
        <v>0</v>
      </c>
    </row>
    <row r="40" spans="1:7" x14ac:dyDescent="0.2">
      <c r="A40" s="2"/>
      <c r="B40" s="3"/>
      <c r="E40" s="308"/>
      <c r="G40" s="10"/>
    </row>
    <row r="41" spans="1:7" ht="15" x14ac:dyDescent="0.25">
      <c r="B41" s="4"/>
      <c r="C41" s="5"/>
      <c r="D41" s="6"/>
      <c r="E41" s="8" t="s">
        <v>2</v>
      </c>
      <c r="F41" s="9"/>
      <c r="G41" s="11">
        <f>SUM(G11:G40)</f>
        <v>0</v>
      </c>
    </row>
    <row r="42" spans="1:7" ht="15" x14ac:dyDescent="0.25">
      <c r="B42" s="4"/>
      <c r="C42" s="5"/>
      <c r="D42" s="6"/>
      <c r="E42" s="8"/>
      <c r="F42" s="9"/>
      <c r="G42" s="11"/>
    </row>
    <row r="43" spans="1:7" ht="15" x14ac:dyDescent="0.25">
      <c r="B43" s="4"/>
      <c r="C43" s="5"/>
      <c r="D43" s="6"/>
      <c r="E43" s="8"/>
      <c r="F43" s="9"/>
      <c r="G43" s="11"/>
    </row>
    <row r="44" spans="1:7" ht="15" x14ac:dyDescent="0.25">
      <c r="B44" s="4"/>
      <c r="C44" s="5"/>
      <c r="D44" s="6"/>
      <c r="E44" s="8"/>
      <c r="F44" s="9"/>
      <c r="G44" s="11"/>
    </row>
    <row r="45" spans="1:7" ht="15" x14ac:dyDescent="0.25">
      <c r="B45" s="4"/>
      <c r="C45" s="5"/>
      <c r="D45" s="6"/>
      <c r="E45" s="8"/>
      <c r="F45" s="9"/>
      <c r="G45" s="11"/>
    </row>
    <row r="46" spans="1:7" ht="15" x14ac:dyDescent="0.25">
      <c r="B46" s="4"/>
      <c r="C46" s="5"/>
      <c r="D46" s="6"/>
      <c r="E46" s="8"/>
      <c r="F46" s="9"/>
      <c r="G46" s="11"/>
    </row>
    <row r="47" spans="1:7" ht="15" x14ac:dyDescent="0.25">
      <c r="B47" s="4"/>
      <c r="C47" s="5"/>
      <c r="D47" s="6"/>
      <c r="E47" s="8"/>
      <c r="F47" s="9"/>
      <c r="G47" s="11"/>
    </row>
    <row r="48" spans="1:7" ht="15" x14ac:dyDescent="0.25">
      <c r="B48" s="4"/>
      <c r="C48" s="5"/>
      <c r="D48" s="6"/>
      <c r="E48" s="8"/>
      <c r="F48" s="9"/>
      <c r="G48" s="11"/>
    </row>
    <row r="49" spans="2:7" ht="15" x14ac:dyDescent="0.25">
      <c r="B49" s="4"/>
      <c r="C49" s="5"/>
      <c r="D49" s="6"/>
      <c r="E49" s="8"/>
      <c r="F49" s="9"/>
      <c r="G49" s="11"/>
    </row>
    <row r="50" spans="2:7" ht="15" x14ac:dyDescent="0.25">
      <c r="B50" s="4"/>
      <c r="C50" s="5"/>
      <c r="D50" s="6"/>
      <c r="E50" s="8"/>
      <c r="F50" s="9"/>
      <c r="G50" s="11"/>
    </row>
    <row r="51" spans="2:7" ht="15" x14ac:dyDescent="0.25">
      <c r="B51" s="4"/>
      <c r="C51" s="5"/>
      <c r="D51" s="6"/>
      <c r="E51" s="8"/>
      <c r="F51" s="9"/>
      <c r="G51" s="11"/>
    </row>
    <row r="52" spans="2:7" ht="15" x14ac:dyDescent="0.25">
      <c r="B52" s="4"/>
      <c r="C52" s="5"/>
      <c r="D52" s="6"/>
      <c r="E52" s="8"/>
      <c r="F52" s="9"/>
      <c r="G52" s="11"/>
    </row>
    <row r="53" spans="2:7" ht="15" x14ac:dyDescent="0.25">
      <c r="B53" s="4"/>
      <c r="C53" s="5"/>
      <c r="D53" s="6"/>
      <c r="E53" s="8"/>
      <c r="F53" s="9"/>
      <c r="G53" s="11"/>
    </row>
    <row r="54" spans="2:7" ht="15" x14ac:dyDescent="0.25">
      <c r="B54" s="4"/>
      <c r="C54" s="5"/>
      <c r="D54" s="6"/>
      <c r="E54" s="8"/>
      <c r="F54" s="9"/>
      <c r="G54" s="11"/>
    </row>
    <row r="55" spans="2:7" ht="15" x14ac:dyDescent="0.25">
      <c r="B55" s="4"/>
      <c r="C55" s="5"/>
      <c r="D55" s="6"/>
      <c r="E55" s="8"/>
      <c r="F55" s="9"/>
      <c r="G55" s="11"/>
    </row>
    <row r="56" spans="2:7" ht="15" x14ac:dyDescent="0.25">
      <c r="B56" s="4"/>
      <c r="C56" s="5"/>
      <c r="D56" s="6"/>
      <c r="E56" s="8"/>
      <c r="F56" s="9"/>
      <c r="G56" s="11"/>
    </row>
    <row r="57" spans="2:7" ht="15" x14ac:dyDescent="0.25">
      <c r="B57" s="4"/>
      <c r="C57" s="5"/>
      <c r="D57" s="6"/>
      <c r="E57" s="8"/>
      <c r="F57" s="9"/>
      <c r="G57" s="11"/>
    </row>
    <row r="58" spans="2:7" ht="15" x14ac:dyDescent="0.25">
      <c r="B58" s="4"/>
      <c r="C58" s="5"/>
      <c r="D58" s="6"/>
      <c r="E58" s="8"/>
      <c r="F58" s="9"/>
      <c r="G58" s="11"/>
    </row>
    <row r="59" spans="2:7" ht="15" x14ac:dyDescent="0.25">
      <c r="B59" s="4"/>
      <c r="C59" s="5"/>
      <c r="D59" s="6"/>
      <c r="E59" s="8"/>
      <c r="F59" s="9"/>
      <c r="G59" s="11"/>
    </row>
    <row r="60" spans="2:7" ht="15" x14ac:dyDescent="0.25">
      <c r="B60" s="4"/>
      <c r="C60" s="5"/>
      <c r="D60" s="6"/>
      <c r="E60" s="8"/>
      <c r="F60" s="9"/>
      <c r="G60" s="11"/>
    </row>
  </sheetData>
  <sheetProtection algorithmName="SHA-512" hashValue="TIokN7KFadySBbh7rt2luvt//BM5Qg2oF59cDa3enrV6ymAtUUpVfFaiMACzDaofapNyTvsozZAeQoECnzP92A==" saltValue="lCaqjskM2TAzs95F9lpvIQ=="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G49"/>
  <sheetViews>
    <sheetView view="pageBreakPreview" zoomScaleNormal="80" zoomScaleSheetLayoutView="100" workbookViewId="0">
      <selection activeCell="G10" sqref="G10"/>
    </sheetView>
  </sheetViews>
  <sheetFormatPr defaultColWidth="9.140625" defaultRowHeight="14.25" x14ac:dyDescent="0.2"/>
  <cols>
    <col min="1" max="1" width="3.85546875" style="1" customWidth="1"/>
    <col min="2" max="2" width="36.5703125" style="1" customWidth="1"/>
    <col min="3" max="3" width="10" style="1" customWidth="1"/>
    <col min="4" max="4" width="3.140625" style="1" customWidth="1"/>
    <col min="5" max="5" width="11" style="5" customWidth="1"/>
    <col min="6" max="6" width="3" style="1" customWidth="1"/>
    <col min="7" max="7" width="19.42578125" style="1" customWidth="1"/>
    <col min="8" max="16384" width="9.140625" style="1"/>
  </cols>
  <sheetData>
    <row r="1" spans="1:7" ht="15" x14ac:dyDescent="0.25">
      <c r="B1" s="7" t="s">
        <v>42</v>
      </c>
    </row>
    <row r="3" spans="1:7" ht="15" x14ac:dyDescent="0.25">
      <c r="A3" s="7" t="s">
        <v>1</v>
      </c>
      <c r="B3" s="7" t="s">
        <v>43</v>
      </c>
      <c r="G3" s="10"/>
    </row>
    <row r="4" spans="1:7" x14ac:dyDescent="0.2">
      <c r="G4" s="10"/>
    </row>
    <row r="5" spans="1:7" s="7" customFormat="1" ht="15" x14ac:dyDescent="0.25">
      <c r="B5" s="7" t="s">
        <v>19</v>
      </c>
      <c r="E5" s="8"/>
      <c r="G5" s="11"/>
    </row>
    <row r="6" spans="1:7" s="7" customFormat="1" ht="15" x14ac:dyDescent="0.25">
      <c r="E6" s="8"/>
      <c r="G6" s="11"/>
    </row>
    <row r="7" spans="1:7" s="7" customFormat="1" ht="15" x14ac:dyDescent="0.25">
      <c r="B7" s="7" t="s">
        <v>108</v>
      </c>
      <c r="E7" s="8"/>
      <c r="G7" s="11"/>
    </row>
    <row r="8" spans="1:7" s="7" customFormat="1" ht="15" x14ac:dyDescent="0.25">
      <c r="B8" s="7" t="s">
        <v>109</v>
      </c>
      <c r="E8" s="8"/>
      <c r="G8" s="11"/>
    </row>
    <row r="9" spans="1:7" s="7" customFormat="1" ht="15" x14ac:dyDescent="0.25">
      <c r="E9" s="8"/>
      <c r="G9" s="11"/>
    </row>
    <row r="10" spans="1:7" ht="327.75" x14ac:dyDescent="0.2">
      <c r="A10" s="2">
        <v>1</v>
      </c>
      <c r="B10" s="3" t="s">
        <v>442</v>
      </c>
      <c r="E10" s="308"/>
      <c r="G10" s="10"/>
    </row>
    <row r="11" spans="1:7" ht="99.75" x14ac:dyDescent="0.2">
      <c r="A11" s="2"/>
      <c r="B11" s="12" t="s">
        <v>128</v>
      </c>
      <c r="E11" s="308"/>
      <c r="G11" s="10"/>
    </row>
    <row r="12" spans="1:7" x14ac:dyDescent="0.2">
      <c r="B12" s="4" t="s">
        <v>22</v>
      </c>
      <c r="C12" s="5">
        <v>1</v>
      </c>
      <c r="D12" s="6" t="s">
        <v>13</v>
      </c>
      <c r="E12" s="308">
        <v>0</v>
      </c>
      <c r="F12" s="6"/>
      <c r="G12" s="10">
        <f>+C12*E12</f>
        <v>0</v>
      </c>
    </row>
    <row r="13" spans="1:7" x14ac:dyDescent="0.2">
      <c r="A13" s="2"/>
      <c r="B13" s="3"/>
      <c r="E13" s="308"/>
      <c r="G13" s="10"/>
    </row>
    <row r="14" spans="1:7" x14ac:dyDescent="0.2">
      <c r="A14" s="2"/>
      <c r="B14" s="3"/>
      <c r="E14" s="308"/>
      <c r="G14" s="10"/>
    </row>
    <row r="15" spans="1:7" ht="28.5" x14ac:dyDescent="0.2">
      <c r="A15" s="2">
        <v>2</v>
      </c>
      <c r="B15" s="3" t="s">
        <v>110</v>
      </c>
      <c r="E15" s="308"/>
      <c r="G15" s="10"/>
    </row>
    <row r="16" spans="1:7" x14ac:dyDescent="0.2">
      <c r="B16" s="4" t="s">
        <v>22</v>
      </c>
      <c r="C16" s="5">
        <v>1</v>
      </c>
      <c r="D16" s="6" t="s">
        <v>13</v>
      </c>
      <c r="E16" s="308">
        <v>0</v>
      </c>
      <c r="F16" s="6"/>
      <c r="G16" s="10">
        <f>+C16*E16</f>
        <v>0</v>
      </c>
    </row>
    <row r="17" spans="1:7" x14ac:dyDescent="0.2">
      <c r="A17" s="2"/>
      <c r="B17" s="3"/>
      <c r="E17" s="308"/>
      <c r="G17" s="10"/>
    </row>
    <row r="18" spans="1:7" ht="42.75" x14ac:dyDescent="0.2">
      <c r="A18" s="2">
        <v>3</v>
      </c>
      <c r="B18" s="3" t="s">
        <v>111</v>
      </c>
      <c r="E18" s="308"/>
      <c r="G18" s="10"/>
    </row>
    <row r="19" spans="1:7" x14ac:dyDescent="0.2">
      <c r="B19" s="4" t="s">
        <v>22</v>
      </c>
      <c r="C19" s="5">
        <v>1</v>
      </c>
      <c r="D19" s="6" t="s">
        <v>13</v>
      </c>
      <c r="E19" s="308">
        <v>0</v>
      </c>
      <c r="F19" s="6"/>
      <c r="G19" s="10">
        <f>+C19*E19</f>
        <v>0</v>
      </c>
    </row>
    <row r="20" spans="1:7" x14ac:dyDescent="0.2">
      <c r="A20" s="2"/>
      <c r="B20" s="3"/>
      <c r="E20" s="308"/>
      <c r="G20" s="10"/>
    </row>
    <row r="21" spans="1:7" ht="28.5" x14ac:dyDescent="0.2">
      <c r="A21" s="2">
        <v>4</v>
      </c>
      <c r="B21" s="3" t="s">
        <v>112</v>
      </c>
      <c r="E21" s="308"/>
      <c r="G21" s="10"/>
    </row>
    <row r="22" spans="1:7" x14ac:dyDescent="0.2">
      <c r="B22" s="4" t="s">
        <v>22</v>
      </c>
      <c r="C22" s="5">
        <v>1</v>
      </c>
      <c r="D22" s="6" t="s">
        <v>13</v>
      </c>
      <c r="E22" s="308">
        <v>0</v>
      </c>
      <c r="F22" s="6"/>
      <c r="G22" s="10">
        <f>+C22*E22</f>
        <v>0</v>
      </c>
    </row>
    <row r="23" spans="1:7" x14ac:dyDescent="0.2">
      <c r="A23" s="2"/>
      <c r="B23" s="3"/>
      <c r="E23" s="308"/>
      <c r="G23" s="10"/>
    </row>
    <row r="24" spans="1:7" ht="42.75" x14ac:dyDescent="0.2">
      <c r="A24" s="2">
        <v>5</v>
      </c>
      <c r="B24" s="3" t="s">
        <v>113</v>
      </c>
      <c r="E24" s="308"/>
      <c r="G24" s="10"/>
    </row>
    <row r="25" spans="1:7" x14ac:dyDescent="0.2">
      <c r="B25" s="4" t="s">
        <v>22</v>
      </c>
      <c r="C25" s="5">
        <v>1</v>
      </c>
      <c r="D25" s="6" t="s">
        <v>13</v>
      </c>
      <c r="E25" s="308">
        <v>0</v>
      </c>
      <c r="F25" s="6"/>
      <c r="G25" s="10">
        <f>+C25*E25</f>
        <v>0</v>
      </c>
    </row>
    <row r="26" spans="1:7" x14ac:dyDescent="0.2">
      <c r="A26" s="2"/>
      <c r="B26" s="3"/>
      <c r="E26" s="308"/>
      <c r="G26" s="10"/>
    </row>
    <row r="27" spans="1:7" ht="42.75" x14ac:dyDescent="0.2">
      <c r="A27" s="2">
        <v>6</v>
      </c>
      <c r="B27" s="3" t="s">
        <v>114</v>
      </c>
      <c r="E27" s="308"/>
      <c r="G27" s="10"/>
    </row>
    <row r="28" spans="1:7" x14ac:dyDescent="0.2">
      <c r="B28" s="4" t="s">
        <v>20</v>
      </c>
      <c r="C28" s="5">
        <v>3</v>
      </c>
      <c r="D28" s="6" t="s">
        <v>13</v>
      </c>
      <c r="E28" s="308">
        <v>0</v>
      </c>
      <c r="F28" s="6"/>
      <c r="G28" s="10">
        <f>+C28*E28</f>
        <v>0</v>
      </c>
    </row>
    <row r="29" spans="1:7" x14ac:dyDescent="0.2">
      <c r="A29" s="2"/>
      <c r="B29" s="3"/>
      <c r="E29" s="308"/>
      <c r="G29" s="10"/>
    </row>
    <row r="30" spans="1:7" ht="99.75" x14ac:dyDescent="0.2">
      <c r="A30" s="2">
        <v>7</v>
      </c>
      <c r="B30" s="3" t="s">
        <v>115</v>
      </c>
      <c r="E30" s="308"/>
      <c r="G30" s="10"/>
    </row>
    <row r="31" spans="1:7" x14ac:dyDescent="0.2">
      <c r="B31" s="4" t="s">
        <v>22</v>
      </c>
      <c r="C31" s="5">
        <v>2</v>
      </c>
      <c r="D31" s="6" t="s">
        <v>13</v>
      </c>
      <c r="E31" s="308">
        <v>0</v>
      </c>
      <c r="F31" s="6"/>
      <c r="G31" s="10">
        <f>+C31*E31</f>
        <v>0</v>
      </c>
    </row>
    <row r="32" spans="1:7" x14ac:dyDescent="0.2">
      <c r="A32" s="2"/>
      <c r="B32" s="3"/>
      <c r="E32" s="308"/>
      <c r="G32" s="10"/>
    </row>
    <row r="33" spans="1:7" ht="171" x14ac:dyDescent="0.2">
      <c r="A33" s="2">
        <v>8</v>
      </c>
      <c r="B33" s="3" t="s">
        <v>129</v>
      </c>
      <c r="E33" s="308"/>
      <c r="G33" s="10"/>
    </row>
    <row r="34" spans="1:7" x14ac:dyDescent="0.2">
      <c r="B34" s="4" t="s">
        <v>22</v>
      </c>
      <c r="C34" s="5">
        <v>1</v>
      </c>
      <c r="D34" s="6" t="s">
        <v>13</v>
      </c>
      <c r="E34" s="308">
        <v>0</v>
      </c>
      <c r="F34" s="6"/>
      <c r="G34" s="10">
        <f>+C34*E34</f>
        <v>0</v>
      </c>
    </row>
    <row r="35" spans="1:7" x14ac:dyDescent="0.2">
      <c r="A35" s="2"/>
      <c r="B35" s="3"/>
      <c r="E35" s="308"/>
      <c r="G35" s="10"/>
    </row>
    <row r="36" spans="1:7" ht="42.75" x14ac:dyDescent="0.2">
      <c r="A36" s="2">
        <v>9</v>
      </c>
      <c r="B36" s="3" t="s">
        <v>116</v>
      </c>
      <c r="E36" s="308"/>
      <c r="G36" s="10"/>
    </row>
    <row r="37" spans="1:7" x14ac:dyDescent="0.2">
      <c r="B37" s="4" t="s">
        <v>22</v>
      </c>
      <c r="C37" s="5">
        <v>1</v>
      </c>
      <c r="D37" s="6" t="s">
        <v>13</v>
      </c>
      <c r="E37" s="308">
        <v>0</v>
      </c>
      <c r="F37" s="6"/>
      <c r="G37" s="10">
        <f>+C37*E37</f>
        <v>0</v>
      </c>
    </row>
    <row r="38" spans="1:7" x14ac:dyDescent="0.2">
      <c r="A38" s="2"/>
      <c r="B38" s="3"/>
      <c r="E38" s="308"/>
      <c r="G38" s="10"/>
    </row>
    <row r="39" spans="1:7" ht="71.25" x14ac:dyDescent="0.2">
      <c r="A39" s="2">
        <v>10</v>
      </c>
      <c r="B39" s="3" t="s">
        <v>133</v>
      </c>
      <c r="E39" s="308"/>
      <c r="G39" s="10"/>
    </row>
    <row r="40" spans="1:7" x14ac:dyDescent="0.2">
      <c r="B40" s="4" t="s">
        <v>6</v>
      </c>
      <c r="C40" s="5">
        <v>99</v>
      </c>
      <c r="D40" s="6" t="s">
        <v>13</v>
      </c>
      <c r="E40" s="308">
        <v>0</v>
      </c>
      <c r="F40" s="6"/>
      <c r="G40" s="10">
        <f>+C40*E40</f>
        <v>0</v>
      </c>
    </row>
    <row r="41" spans="1:7" x14ac:dyDescent="0.2">
      <c r="B41" s="4"/>
      <c r="C41" s="5"/>
      <c r="D41" s="6"/>
      <c r="E41" s="308"/>
      <c r="F41" s="6"/>
      <c r="G41" s="10"/>
    </row>
    <row r="42" spans="1:7" ht="99.75" x14ac:dyDescent="0.2">
      <c r="A42" s="2">
        <v>11</v>
      </c>
      <c r="B42" s="3" t="s">
        <v>135</v>
      </c>
      <c r="C42" s="5"/>
      <c r="D42" s="6"/>
      <c r="E42" s="372"/>
      <c r="F42" s="6"/>
      <c r="G42" s="10"/>
    </row>
    <row r="43" spans="1:7" x14ac:dyDescent="0.2">
      <c r="A43" s="370"/>
      <c r="B43" s="4" t="s">
        <v>22</v>
      </c>
      <c r="C43" s="5">
        <v>2</v>
      </c>
      <c r="D43" s="6" t="s">
        <v>13</v>
      </c>
      <c r="E43" s="308">
        <v>0</v>
      </c>
      <c r="F43" s="6"/>
      <c r="G43" s="10">
        <f>+C43*E43</f>
        <v>0</v>
      </c>
    </row>
    <row r="44" spans="1:7" x14ac:dyDescent="0.2">
      <c r="A44" s="370"/>
      <c r="B44" s="4"/>
      <c r="C44" s="5"/>
      <c r="D44" s="6"/>
      <c r="E44" s="372"/>
      <c r="F44" s="6"/>
      <c r="G44" s="10"/>
    </row>
    <row r="45" spans="1:7" ht="71.25" x14ac:dyDescent="0.2">
      <c r="A45" s="2" t="s">
        <v>63</v>
      </c>
      <c r="B45" s="3" t="s">
        <v>136</v>
      </c>
      <c r="C45" s="5"/>
      <c r="D45" s="6"/>
      <c r="E45" s="372"/>
      <c r="F45" s="6"/>
      <c r="G45" s="10"/>
    </row>
    <row r="46" spans="1:7" x14ac:dyDescent="0.2">
      <c r="A46" s="370"/>
      <c r="B46" s="4" t="s">
        <v>22</v>
      </c>
      <c r="C46" s="5">
        <v>2</v>
      </c>
      <c r="D46" s="6" t="s">
        <v>13</v>
      </c>
      <c r="E46" s="308">
        <v>0</v>
      </c>
      <c r="F46" s="6"/>
      <c r="G46" s="10">
        <f>+C46*E46</f>
        <v>0</v>
      </c>
    </row>
    <row r="47" spans="1:7" x14ac:dyDescent="0.2">
      <c r="A47" s="2"/>
      <c r="B47" s="3"/>
      <c r="E47" s="308"/>
      <c r="G47" s="10"/>
    </row>
    <row r="48" spans="1:7" ht="15" x14ac:dyDescent="0.25">
      <c r="B48" s="4"/>
      <c r="C48" s="5"/>
      <c r="D48" s="6"/>
      <c r="E48" s="8" t="s">
        <v>2</v>
      </c>
      <c r="F48" s="9"/>
      <c r="G48" s="11">
        <f>SUM(G10:G47)</f>
        <v>0</v>
      </c>
    </row>
    <row r="49" spans="2:7" ht="15" x14ac:dyDescent="0.25">
      <c r="B49" s="4"/>
      <c r="C49" s="5"/>
      <c r="D49" s="6"/>
      <c r="E49" s="8"/>
      <c r="F49" s="9"/>
      <c r="G49" s="11"/>
    </row>
  </sheetData>
  <sheetProtection algorithmName="SHA-512" hashValue="NcpHnwTO5V4Whx00FnucDbFzmT8mtnbKZdVP24C1MRlet6ZrhJIu6Ltys/9mkoQx7BGh1jSeSsTDK4kFIOXKUA==" saltValue="oDcGpJgykMgvNiSGKxUHr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G37"/>
  <sheetViews>
    <sheetView view="pageBreakPreview" zoomScaleNormal="100" zoomScaleSheetLayoutView="100" workbookViewId="0">
      <selection activeCell="I8" sqref="I8"/>
    </sheetView>
  </sheetViews>
  <sheetFormatPr defaultColWidth="9.140625" defaultRowHeight="14.25" x14ac:dyDescent="0.2"/>
  <cols>
    <col min="1" max="1" width="3.85546875" style="1" customWidth="1"/>
    <col min="2" max="2" width="36.5703125" style="1" customWidth="1"/>
    <col min="3" max="3" width="9.140625" style="1" customWidth="1"/>
    <col min="4" max="4" width="3.140625" style="1" customWidth="1"/>
    <col min="5" max="5" width="12.140625" style="5" customWidth="1"/>
    <col min="6" max="6" width="3.140625" style="1" customWidth="1"/>
    <col min="7" max="7" width="19.42578125" style="1" customWidth="1"/>
    <col min="8" max="16384" width="9.140625" style="1"/>
  </cols>
  <sheetData>
    <row r="1" spans="1:7" ht="15" x14ac:dyDescent="0.25">
      <c r="A1" s="7" t="s">
        <v>3</v>
      </c>
      <c r="B1" s="7" t="s">
        <v>117</v>
      </c>
      <c r="G1" s="10"/>
    </row>
    <row r="2" spans="1:7" ht="15" x14ac:dyDescent="0.25">
      <c r="A2" s="7"/>
      <c r="B2" s="7"/>
      <c r="G2" s="10"/>
    </row>
    <row r="3" spans="1:7" x14ac:dyDescent="0.2">
      <c r="A3" s="2">
        <v>1</v>
      </c>
      <c r="B3" s="3" t="s">
        <v>118</v>
      </c>
      <c r="E3" s="308"/>
      <c r="G3" s="10"/>
    </row>
    <row r="4" spans="1:7" x14ac:dyDescent="0.2">
      <c r="B4" s="4" t="s">
        <v>22</v>
      </c>
      <c r="C4" s="5">
        <v>1</v>
      </c>
      <c r="D4" s="6" t="s">
        <v>13</v>
      </c>
      <c r="E4" s="308">
        <v>0</v>
      </c>
      <c r="F4" s="6"/>
      <c r="G4" s="10">
        <f>+C4*E4</f>
        <v>0</v>
      </c>
    </row>
    <row r="5" spans="1:7" x14ac:dyDescent="0.2">
      <c r="A5" s="2"/>
      <c r="B5" s="3"/>
      <c r="E5" s="308"/>
      <c r="G5" s="10"/>
    </row>
    <row r="6" spans="1:7" ht="28.5" x14ac:dyDescent="0.2">
      <c r="A6" s="2">
        <v>2</v>
      </c>
      <c r="B6" s="3" t="s">
        <v>119</v>
      </c>
      <c r="E6" s="308"/>
      <c r="G6" s="10"/>
    </row>
    <row r="7" spans="1:7" x14ac:dyDescent="0.2">
      <c r="A7" s="2"/>
      <c r="B7" s="3"/>
      <c r="E7" s="308"/>
      <c r="G7" s="10"/>
    </row>
    <row r="8" spans="1:7" x14ac:dyDescent="0.2">
      <c r="A8" s="2"/>
      <c r="B8" s="3" t="s">
        <v>120</v>
      </c>
      <c r="E8" s="308"/>
      <c r="G8" s="10"/>
    </row>
    <row r="9" spans="1:7" x14ac:dyDescent="0.2">
      <c r="B9" s="4" t="s">
        <v>29</v>
      </c>
      <c r="C9" s="5">
        <v>175</v>
      </c>
      <c r="D9" s="6" t="s">
        <v>13</v>
      </c>
      <c r="E9" s="308">
        <v>0</v>
      </c>
      <c r="F9" s="6"/>
      <c r="G9" s="10">
        <f>+C9*E9</f>
        <v>0</v>
      </c>
    </row>
    <row r="10" spans="1:7" x14ac:dyDescent="0.2">
      <c r="A10" s="2"/>
      <c r="B10" s="3"/>
      <c r="E10" s="308"/>
      <c r="G10" s="10"/>
    </row>
    <row r="11" spans="1:7" x14ac:dyDescent="0.2">
      <c r="A11" s="2" t="s">
        <v>4</v>
      </c>
      <c r="B11" s="3" t="s">
        <v>121</v>
      </c>
      <c r="E11" s="308"/>
      <c r="G11" s="10"/>
    </row>
    <row r="12" spans="1:7" x14ac:dyDescent="0.2">
      <c r="B12" s="4" t="s">
        <v>29</v>
      </c>
      <c r="C12" s="5">
        <v>200</v>
      </c>
      <c r="D12" s="6" t="s">
        <v>13</v>
      </c>
      <c r="E12" s="308">
        <v>0</v>
      </c>
      <c r="F12" s="6"/>
      <c r="G12" s="10">
        <f>+C12*E12</f>
        <v>0</v>
      </c>
    </row>
    <row r="13" spans="1:7" x14ac:dyDescent="0.2">
      <c r="A13" s="2"/>
      <c r="B13" s="3"/>
      <c r="E13" s="308"/>
      <c r="G13" s="10"/>
    </row>
    <row r="14" spans="1:7" x14ac:dyDescent="0.2">
      <c r="A14" s="2">
        <v>3</v>
      </c>
      <c r="B14" s="3" t="s">
        <v>122</v>
      </c>
      <c r="E14" s="308"/>
      <c r="G14" s="10"/>
    </row>
    <row r="15" spans="1:7" x14ac:dyDescent="0.2">
      <c r="A15" s="2"/>
      <c r="B15" s="3"/>
      <c r="E15" s="308"/>
      <c r="G15" s="10"/>
    </row>
    <row r="16" spans="1:7" x14ac:dyDescent="0.2">
      <c r="A16" s="2"/>
      <c r="B16" s="3" t="s">
        <v>120</v>
      </c>
      <c r="E16" s="308"/>
      <c r="G16" s="10"/>
    </row>
    <row r="17" spans="1:7" x14ac:dyDescent="0.2">
      <c r="B17" s="4" t="s">
        <v>29</v>
      </c>
      <c r="C17" s="5">
        <v>220</v>
      </c>
      <c r="D17" s="6" t="s">
        <v>13</v>
      </c>
      <c r="E17" s="308">
        <v>0</v>
      </c>
      <c r="F17" s="6"/>
      <c r="G17" s="10">
        <f>+C17*E17</f>
        <v>0</v>
      </c>
    </row>
    <row r="18" spans="1:7" x14ac:dyDescent="0.2">
      <c r="A18" s="2"/>
      <c r="B18" s="3"/>
      <c r="E18" s="308"/>
      <c r="G18" s="10"/>
    </row>
    <row r="19" spans="1:7" ht="57" x14ac:dyDescent="0.2">
      <c r="A19" s="2">
        <v>4</v>
      </c>
      <c r="B19" s="3" t="s">
        <v>123</v>
      </c>
      <c r="E19" s="308"/>
      <c r="G19" s="10"/>
    </row>
    <row r="20" spans="1:7" x14ac:dyDescent="0.2">
      <c r="B20" s="4" t="s">
        <v>22</v>
      </c>
      <c r="C20" s="5">
        <v>1</v>
      </c>
      <c r="D20" s="6" t="s">
        <v>13</v>
      </c>
      <c r="E20" s="308">
        <v>0</v>
      </c>
      <c r="F20" s="6"/>
      <c r="G20" s="10">
        <f>+C20*E20</f>
        <v>0</v>
      </c>
    </row>
    <row r="21" spans="1:7" x14ac:dyDescent="0.2">
      <c r="A21" s="2"/>
      <c r="B21" s="3"/>
      <c r="E21" s="308"/>
      <c r="G21" s="10"/>
    </row>
    <row r="22" spans="1:7" ht="28.5" x14ac:dyDescent="0.2">
      <c r="A22" s="2">
        <v>5</v>
      </c>
      <c r="B22" s="3" t="s">
        <v>124</v>
      </c>
      <c r="E22" s="308"/>
      <c r="G22" s="10"/>
    </row>
    <row r="23" spans="1:7" x14ac:dyDescent="0.2">
      <c r="B23" s="4" t="s">
        <v>22</v>
      </c>
      <c r="C23" s="5">
        <v>1</v>
      </c>
      <c r="D23" s="6" t="s">
        <v>13</v>
      </c>
      <c r="E23" s="308">
        <v>0</v>
      </c>
      <c r="F23" s="6"/>
      <c r="G23" s="10">
        <f>+C23*E23</f>
        <v>0</v>
      </c>
    </row>
    <row r="24" spans="1:7" x14ac:dyDescent="0.2">
      <c r="A24" s="2"/>
      <c r="B24" s="3"/>
      <c r="E24" s="308"/>
      <c r="G24" s="10"/>
    </row>
    <row r="25" spans="1:7" ht="28.5" x14ac:dyDescent="0.2">
      <c r="A25" s="2">
        <v>6</v>
      </c>
      <c r="B25" s="3" t="s">
        <v>125</v>
      </c>
      <c r="E25" s="308"/>
      <c r="G25" s="10"/>
    </row>
    <row r="26" spans="1:7" x14ac:dyDescent="0.2">
      <c r="B26" s="4" t="s">
        <v>22</v>
      </c>
      <c r="C26" s="5">
        <v>1</v>
      </c>
      <c r="D26" s="6" t="s">
        <v>13</v>
      </c>
      <c r="E26" s="308">
        <v>0</v>
      </c>
      <c r="F26" s="6"/>
      <c r="G26" s="10">
        <f>+C26*E26</f>
        <v>0</v>
      </c>
    </row>
    <row r="27" spans="1:7" x14ac:dyDescent="0.2">
      <c r="A27" s="2"/>
      <c r="B27" s="3"/>
      <c r="E27" s="308"/>
      <c r="G27" s="10"/>
    </row>
    <row r="28" spans="1:7" x14ac:dyDescent="0.2">
      <c r="A28" s="2">
        <v>7</v>
      </c>
      <c r="B28" s="3" t="s">
        <v>134</v>
      </c>
      <c r="E28" s="308"/>
      <c r="G28" s="10"/>
    </row>
    <row r="29" spans="1:7" x14ac:dyDescent="0.2">
      <c r="B29" s="4" t="s">
        <v>29</v>
      </c>
      <c r="C29" s="5">
        <v>60</v>
      </c>
      <c r="D29" s="6" t="s">
        <v>13</v>
      </c>
      <c r="E29" s="308">
        <v>0</v>
      </c>
      <c r="F29" s="6"/>
      <c r="G29" s="10">
        <f>+C29*E29</f>
        <v>0</v>
      </c>
    </row>
    <row r="30" spans="1:7" x14ac:dyDescent="0.2">
      <c r="B30" s="4"/>
      <c r="C30" s="5"/>
      <c r="D30" s="6"/>
      <c r="E30" s="308"/>
      <c r="F30" s="6"/>
      <c r="G30" s="10"/>
    </row>
    <row r="31" spans="1:7" ht="42.75" x14ac:dyDescent="0.2">
      <c r="A31" s="371">
        <v>8</v>
      </c>
      <c r="B31" s="3" t="s">
        <v>443</v>
      </c>
      <c r="E31" s="308"/>
      <c r="G31" s="10"/>
    </row>
    <row r="32" spans="1:7" x14ac:dyDescent="0.2">
      <c r="B32" s="4" t="s">
        <v>29</v>
      </c>
      <c r="C32" s="5">
        <v>31</v>
      </c>
      <c r="D32" s="6" t="s">
        <v>13</v>
      </c>
      <c r="E32" s="308">
        <v>0</v>
      </c>
      <c r="F32" s="6"/>
      <c r="G32" s="10">
        <f>+C32*E32</f>
        <v>0</v>
      </c>
    </row>
    <row r="33" spans="1:7" x14ac:dyDescent="0.2">
      <c r="A33" s="2"/>
      <c r="B33" s="3"/>
      <c r="E33" s="308"/>
      <c r="G33" s="10"/>
    </row>
    <row r="34" spans="1:7" ht="42.75" x14ac:dyDescent="0.2">
      <c r="A34" s="2">
        <v>9</v>
      </c>
      <c r="B34" s="3" t="s">
        <v>444</v>
      </c>
      <c r="E34" s="308"/>
      <c r="G34" s="10"/>
    </row>
    <row r="35" spans="1:7" x14ac:dyDescent="0.2">
      <c r="B35" s="4" t="s">
        <v>29</v>
      </c>
      <c r="C35" s="5">
        <v>62</v>
      </c>
      <c r="D35" s="6" t="s">
        <v>13</v>
      </c>
      <c r="E35" s="308">
        <v>0</v>
      </c>
      <c r="F35" s="6"/>
      <c r="G35" s="10">
        <f>+C35*E35</f>
        <v>0</v>
      </c>
    </row>
    <row r="36" spans="1:7" x14ac:dyDescent="0.2">
      <c r="A36" s="2"/>
      <c r="B36" s="3"/>
      <c r="E36" s="308"/>
      <c r="G36" s="10"/>
    </row>
    <row r="37" spans="1:7" ht="15" x14ac:dyDescent="0.25">
      <c r="B37" s="4"/>
      <c r="C37" s="5"/>
      <c r="D37" s="6"/>
      <c r="E37" s="8" t="s">
        <v>2</v>
      </c>
      <c r="F37" s="9"/>
      <c r="G37" s="11">
        <f>SUM(G3:G36)</f>
        <v>0</v>
      </c>
    </row>
  </sheetData>
  <sheetProtection algorithmName="SHA-512" hashValue="oj0H89DcBi2cKrCJBsWiMkIA8slC7a2L5U7FeKHPtZ1O3NpjtUCJCf6/SBNczlogogcTp6evkfq0yhtFS1BZSA==" saltValue="w1p5C9jJ18jK6OYS3cCXRg==" spinCount="100000" sheet="1" objects="1" scenarios="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1:G48"/>
  <sheetViews>
    <sheetView view="pageBreakPreview" zoomScaleNormal="100" zoomScaleSheetLayoutView="100" workbookViewId="0">
      <selection activeCell="G28" sqref="G28"/>
    </sheetView>
  </sheetViews>
  <sheetFormatPr defaultColWidth="9.140625" defaultRowHeight="14.25" x14ac:dyDescent="0.2"/>
  <cols>
    <col min="1" max="1" width="3.85546875" style="1" customWidth="1"/>
    <col min="2" max="2" width="36.5703125" style="1" customWidth="1"/>
    <col min="3" max="3" width="10.42578125" style="1" customWidth="1"/>
    <col min="4" max="4" width="3.140625" style="1" customWidth="1"/>
    <col min="5" max="5" width="14.5703125" style="5" customWidth="1"/>
    <col min="6" max="6" width="3.140625" style="1" customWidth="1"/>
    <col min="7" max="7" width="19.42578125" style="1" customWidth="1"/>
    <col min="8" max="16384" width="9.140625" style="1"/>
  </cols>
  <sheetData>
    <row r="1" spans="2:7" ht="15" x14ac:dyDescent="0.25">
      <c r="B1" s="7" t="s">
        <v>26</v>
      </c>
      <c r="C1" s="7"/>
      <c r="D1" s="7"/>
      <c r="E1" s="8"/>
    </row>
    <row r="10" spans="2:7" ht="15" x14ac:dyDescent="0.25">
      <c r="B10" s="7" t="s">
        <v>7</v>
      </c>
      <c r="C10" s="7" t="s">
        <v>4</v>
      </c>
      <c r="D10" s="7"/>
      <c r="E10" s="8" t="s">
        <v>35</v>
      </c>
      <c r="F10" s="7"/>
      <c r="G10" s="7"/>
    </row>
    <row r="11" spans="2:7" ht="15" x14ac:dyDescent="0.25">
      <c r="B11" s="7"/>
      <c r="C11" s="7"/>
      <c r="D11" s="7"/>
      <c r="E11" s="8" t="s">
        <v>36</v>
      </c>
      <c r="F11" s="7"/>
      <c r="G11" s="7"/>
    </row>
    <row r="12" spans="2:7" ht="15" x14ac:dyDescent="0.25">
      <c r="B12" s="7"/>
      <c r="C12" s="7"/>
      <c r="D12" s="7"/>
      <c r="E12" s="8" t="s">
        <v>37</v>
      </c>
      <c r="F12" s="7"/>
      <c r="G12" s="7"/>
    </row>
    <row r="14" spans="2:7" ht="15" x14ac:dyDescent="0.25">
      <c r="E14" s="14" t="s">
        <v>4</v>
      </c>
      <c r="F14" s="13"/>
      <c r="G14" s="13"/>
    </row>
    <row r="19" spans="2:7" ht="15" x14ac:dyDescent="0.25">
      <c r="B19" s="7" t="s">
        <v>8</v>
      </c>
      <c r="C19" s="7"/>
      <c r="D19" s="7"/>
      <c r="E19" s="8" t="s">
        <v>445</v>
      </c>
      <c r="F19" s="7"/>
      <c r="G19" s="7"/>
    </row>
    <row r="20" spans="2:7" ht="15" x14ac:dyDescent="0.25">
      <c r="E20" s="14" t="s">
        <v>446</v>
      </c>
    </row>
    <row r="21" spans="2:7" ht="15" x14ac:dyDescent="0.25">
      <c r="E21" s="14" t="s">
        <v>38</v>
      </c>
    </row>
    <row r="22" spans="2:7" ht="15" x14ac:dyDescent="0.25">
      <c r="E22" s="8" t="s">
        <v>4</v>
      </c>
      <c r="F22" s="7"/>
      <c r="G22" s="7"/>
    </row>
    <row r="23" spans="2:7" ht="15" x14ac:dyDescent="0.25">
      <c r="E23" s="8" t="s">
        <v>4</v>
      </c>
      <c r="F23" s="7"/>
      <c r="G23" s="7"/>
    </row>
    <row r="24" spans="2:7" ht="15" x14ac:dyDescent="0.25">
      <c r="E24" s="8" t="s">
        <v>4</v>
      </c>
      <c r="F24" s="7"/>
      <c r="G24" s="7"/>
    </row>
    <row r="28" spans="2:7" ht="15" x14ac:dyDescent="0.25">
      <c r="B28" s="7" t="s">
        <v>25</v>
      </c>
      <c r="G28" s="8">
        <f>+'MOL-rek'!G20</f>
        <v>0</v>
      </c>
    </row>
    <row r="30" spans="2:7" ht="15" x14ac:dyDescent="0.25">
      <c r="E30" s="8" t="s">
        <v>9</v>
      </c>
      <c r="F30" s="7"/>
      <c r="G30" s="7"/>
    </row>
    <row r="35" spans="2:5" ht="15" x14ac:dyDescent="0.25">
      <c r="B35" s="13" t="s">
        <v>18</v>
      </c>
      <c r="E35" s="14" t="s">
        <v>33</v>
      </c>
    </row>
    <row r="41" spans="2:5" s="13" customFormat="1" ht="15" x14ac:dyDescent="0.25">
      <c r="B41" s="13" t="s">
        <v>34</v>
      </c>
      <c r="E41" s="14" t="s">
        <v>39</v>
      </c>
    </row>
    <row r="48" spans="2:5" ht="15" x14ac:dyDescent="0.25">
      <c r="B48" s="7" t="s">
        <v>422</v>
      </c>
    </row>
  </sheetData>
  <sheetProtection algorithmName="SHA-512" hashValue="XMHJwwGpmyCiAQyJsAxRdd5Qbq6NPDiMnEbbbv7M9AbUqYLUvXBFgVdtHf6WAmB3Ay6pcnLrYUjSv2QsrX3N5Q==" saltValue="3CJzLjyQPnE2saDf1L7e5Q==" spinCount="100000" sheet="1" objects="1" scenarios="1"/>
  <pageMargins left="0.98425196850393704" right="0.59055118110236227" top="0.98425196850393704" bottom="0.98425196850393704" header="0" footer="0"/>
  <pageSetup paperSize="9" scale="89" orientation="portrait" horizontalDpi="180" verticalDpi="18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G20"/>
  <sheetViews>
    <sheetView view="pageBreakPreview" zoomScaleNormal="100" zoomScaleSheetLayoutView="100" workbookViewId="0">
      <selection activeCell="G20" sqref="G20"/>
    </sheetView>
  </sheetViews>
  <sheetFormatPr defaultColWidth="9.140625" defaultRowHeight="14.25" x14ac:dyDescent="0.2"/>
  <cols>
    <col min="1" max="1" width="3.85546875" style="1" customWidth="1"/>
    <col min="2" max="2" width="36.7109375" style="1" customWidth="1"/>
    <col min="3" max="3" width="8.5703125" style="1" customWidth="1"/>
    <col min="4" max="4" width="3.140625" style="1" customWidth="1"/>
    <col min="5" max="5" width="11" style="5" customWidth="1"/>
    <col min="6" max="6" width="3.140625" style="1" customWidth="1"/>
    <col min="7" max="7" width="19.42578125" style="1" customWidth="1"/>
    <col min="8" max="16384" width="9.140625" style="1"/>
  </cols>
  <sheetData>
    <row r="1" spans="1:7" ht="15" x14ac:dyDescent="0.25">
      <c r="A1" s="7" t="s">
        <v>4</v>
      </c>
      <c r="B1" s="7" t="s">
        <v>17</v>
      </c>
      <c r="C1" s="7"/>
      <c r="D1" s="7"/>
      <c r="E1" s="8"/>
      <c r="F1" s="7"/>
      <c r="G1" s="7"/>
    </row>
    <row r="2" spans="1:7" ht="15" x14ac:dyDescent="0.25">
      <c r="A2" s="7"/>
      <c r="B2" s="7"/>
      <c r="C2" s="7"/>
      <c r="D2" s="7"/>
      <c r="E2" s="8"/>
      <c r="F2" s="7"/>
      <c r="G2" s="7"/>
    </row>
    <row r="3" spans="1:7" ht="15" x14ac:dyDescent="0.25">
      <c r="A3" s="7"/>
      <c r="B3" s="7" t="s">
        <v>27</v>
      </c>
      <c r="C3" s="7"/>
      <c r="D3" s="7"/>
      <c r="E3" s="8"/>
      <c r="F3" s="7"/>
      <c r="G3" s="7"/>
    </row>
    <row r="4" spans="1:7" ht="15" x14ac:dyDescent="0.25">
      <c r="A4" s="7"/>
      <c r="B4" s="7"/>
      <c r="C4" s="7"/>
      <c r="D4" s="7"/>
      <c r="E4" s="8"/>
      <c r="F4" s="7"/>
      <c r="G4" s="7"/>
    </row>
    <row r="5" spans="1:7" ht="15" x14ac:dyDescent="0.25">
      <c r="A5" s="7" t="s">
        <v>1</v>
      </c>
      <c r="B5" s="7" t="s">
        <v>447</v>
      </c>
      <c r="C5" s="7"/>
      <c r="D5" s="7"/>
      <c r="E5" s="8" t="s">
        <v>4</v>
      </c>
      <c r="F5" s="7"/>
      <c r="G5" s="11">
        <f>SUM('MOL-zem'!G30)</f>
        <v>0</v>
      </c>
    </row>
    <row r="6" spans="1:7" ht="15" x14ac:dyDescent="0.25">
      <c r="A6" s="7"/>
      <c r="B6" s="7"/>
      <c r="C6" s="7"/>
      <c r="D6" s="7"/>
      <c r="E6" s="8"/>
      <c r="F6" s="7"/>
      <c r="G6" s="7"/>
    </row>
    <row r="7" spans="1:7" ht="15" x14ac:dyDescent="0.25">
      <c r="A7" s="7"/>
      <c r="B7" s="7"/>
      <c r="C7" s="7"/>
      <c r="D7" s="7"/>
      <c r="E7" s="8" t="s">
        <v>2</v>
      </c>
      <c r="F7" s="7"/>
      <c r="G7" s="11">
        <f>SUM(G5:G6)</f>
        <v>0</v>
      </c>
    </row>
    <row r="8" spans="1:7" ht="15" x14ac:dyDescent="0.25">
      <c r="A8" s="7"/>
      <c r="B8" s="7"/>
      <c r="C8" s="7"/>
      <c r="D8" s="7"/>
      <c r="E8" s="8"/>
      <c r="F8" s="7"/>
      <c r="G8" s="7"/>
    </row>
    <row r="9" spans="1:7" ht="15" x14ac:dyDescent="0.25">
      <c r="A9" s="7"/>
      <c r="B9" s="7" t="s">
        <v>42</v>
      </c>
      <c r="C9" s="7"/>
      <c r="D9" s="7"/>
      <c r="E9" s="8"/>
      <c r="F9" s="7"/>
      <c r="G9" s="7"/>
    </row>
    <row r="10" spans="1:7" ht="15" x14ac:dyDescent="0.25">
      <c r="A10" s="7"/>
      <c r="B10" s="7"/>
      <c r="C10" s="7"/>
      <c r="D10" s="7"/>
      <c r="E10" s="8"/>
      <c r="F10" s="7"/>
      <c r="G10" s="7"/>
    </row>
    <row r="11" spans="1:7" ht="15" x14ac:dyDescent="0.25">
      <c r="A11" s="7" t="s">
        <v>1</v>
      </c>
      <c r="B11" s="7" t="s">
        <v>43</v>
      </c>
      <c r="C11" s="7"/>
      <c r="D11" s="7"/>
      <c r="E11" s="8"/>
      <c r="F11" s="7"/>
      <c r="G11" s="11">
        <f>+'MOL-ključ'!G22</f>
        <v>0</v>
      </c>
    </row>
    <row r="12" spans="1:7" ht="15" x14ac:dyDescent="0.25">
      <c r="A12" s="7"/>
      <c r="B12" s="7"/>
      <c r="C12" s="7"/>
      <c r="D12" s="7"/>
      <c r="E12" s="8"/>
      <c r="F12" s="7"/>
      <c r="G12" s="7"/>
    </row>
    <row r="13" spans="1:7" ht="15" x14ac:dyDescent="0.25">
      <c r="A13" s="7" t="s">
        <v>3</v>
      </c>
      <c r="B13" s="7" t="s">
        <v>387</v>
      </c>
      <c r="C13" s="7"/>
      <c r="D13" s="7"/>
      <c r="E13" s="8"/>
      <c r="F13" s="7"/>
      <c r="G13" s="11">
        <f>+'MOL-miz'!G25</f>
        <v>0</v>
      </c>
    </row>
    <row r="14" spans="1:7" ht="15" x14ac:dyDescent="0.25">
      <c r="A14" s="7"/>
      <c r="B14" s="7"/>
      <c r="C14" s="7"/>
      <c r="D14" s="7"/>
      <c r="E14" s="8"/>
      <c r="F14" s="7"/>
      <c r="G14" s="7"/>
    </row>
    <row r="15" spans="1:7" ht="15" x14ac:dyDescent="0.25">
      <c r="A15" s="7" t="s">
        <v>5</v>
      </c>
      <c r="B15" s="7" t="s">
        <v>388</v>
      </c>
      <c r="C15" s="7"/>
      <c r="D15" s="7"/>
      <c r="E15" s="8"/>
      <c r="F15" s="7"/>
      <c r="G15" s="11">
        <f>+'MOL-brež'!G56</f>
        <v>0</v>
      </c>
    </row>
    <row r="16" spans="1:7" ht="15" x14ac:dyDescent="0.25">
      <c r="A16" s="7"/>
      <c r="B16" s="7"/>
      <c r="C16" s="7"/>
      <c r="D16" s="7"/>
      <c r="E16" s="8"/>
      <c r="F16" s="7"/>
      <c r="G16" s="7"/>
    </row>
    <row r="17" spans="1:7" ht="15" x14ac:dyDescent="0.25">
      <c r="A17" s="7"/>
      <c r="B17" s="7"/>
      <c r="C17" s="7"/>
      <c r="D17" s="7"/>
      <c r="E17" s="8"/>
      <c r="F17" s="7"/>
      <c r="G17" s="7"/>
    </row>
    <row r="18" spans="1:7" ht="15" x14ac:dyDescent="0.25">
      <c r="A18" s="7"/>
      <c r="B18" s="7"/>
      <c r="C18" s="7"/>
      <c r="D18" s="7"/>
      <c r="E18" s="8" t="s">
        <v>2</v>
      </c>
      <c r="F18" s="7"/>
      <c r="G18" s="11">
        <f>SUM(G11:G16)</f>
        <v>0</v>
      </c>
    </row>
    <row r="20" spans="1:7" s="13" customFormat="1" ht="15" x14ac:dyDescent="0.25">
      <c r="B20" s="13" t="s">
        <v>126</v>
      </c>
      <c r="E20" s="14"/>
      <c r="G20" s="15">
        <f>SUM(G7+G18)</f>
        <v>0</v>
      </c>
    </row>
  </sheetData>
  <sheetProtection algorithmName="SHA-512" hashValue="S4VfLaSktCVey1VXzyw0FZPMmqo7yhyJ+JHvU0j9o4W20LIJhACQV7pGUdxRSp0zDQBFteYK9SqN2D0XHilJxg==" saltValue="fybx0yN2bdMkidRHFLwIDg==" spinCount="100000" sheet="1" objects="1" scenarios="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G30"/>
  <sheetViews>
    <sheetView view="pageBreakPreview" zoomScaleNormal="80" zoomScaleSheetLayoutView="100" workbookViewId="0">
      <selection activeCell="J16" sqref="J16"/>
    </sheetView>
  </sheetViews>
  <sheetFormatPr defaultColWidth="9.140625" defaultRowHeight="14.25" x14ac:dyDescent="0.2"/>
  <cols>
    <col min="1" max="1" width="3.85546875" style="1" customWidth="1"/>
    <col min="2" max="2" width="36.5703125" style="1" customWidth="1"/>
    <col min="3" max="3" width="10" style="1" customWidth="1"/>
    <col min="4" max="4" width="3.140625" style="1" customWidth="1"/>
    <col min="5" max="5" width="11" style="5" customWidth="1"/>
    <col min="6" max="6" width="3" style="1" customWidth="1"/>
    <col min="7" max="7" width="19.42578125" style="1" customWidth="1"/>
    <col min="8" max="16384" width="9.140625" style="1"/>
  </cols>
  <sheetData>
    <row r="1" spans="1:7" ht="15" x14ac:dyDescent="0.25">
      <c r="B1" s="7" t="s">
        <v>27</v>
      </c>
    </row>
    <row r="3" spans="1:7" ht="15" x14ac:dyDescent="0.25">
      <c r="A3" s="7" t="s">
        <v>1</v>
      </c>
      <c r="B3" s="7" t="s">
        <v>448</v>
      </c>
      <c r="G3" s="10"/>
    </row>
    <row r="4" spans="1:7" x14ac:dyDescent="0.2">
      <c r="G4" s="10"/>
    </row>
    <row r="5" spans="1:7" s="7" customFormat="1" ht="15" x14ac:dyDescent="0.25">
      <c r="B5" s="7" t="s">
        <v>19</v>
      </c>
      <c r="E5" s="8"/>
      <c r="G5" s="11"/>
    </row>
    <row r="6" spans="1:7" s="7" customFormat="1" ht="15" x14ac:dyDescent="0.25">
      <c r="E6" s="8"/>
      <c r="G6" s="11"/>
    </row>
    <row r="7" spans="1:7" s="7" customFormat="1" ht="15" x14ac:dyDescent="0.25">
      <c r="B7" s="7" t="s">
        <v>28</v>
      </c>
      <c r="E7" s="8"/>
      <c r="G7" s="11"/>
    </row>
    <row r="8" spans="1:7" s="7" customFormat="1" ht="15" x14ac:dyDescent="0.25">
      <c r="B8" s="7" t="s">
        <v>67</v>
      </c>
      <c r="E8" s="8"/>
      <c r="G8" s="11"/>
    </row>
    <row r="9" spans="1:7" s="7" customFormat="1" ht="15" x14ac:dyDescent="0.25">
      <c r="E9" s="8"/>
      <c r="G9" s="11"/>
    </row>
    <row r="10" spans="1:7" s="7" customFormat="1" ht="15" x14ac:dyDescent="0.25">
      <c r="A10" s="373"/>
      <c r="B10" s="374" t="s">
        <v>449</v>
      </c>
      <c r="E10" s="8"/>
      <c r="G10" s="11"/>
    </row>
    <row r="11" spans="1:7" x14ac:dyDescent="0.2">
      <c r="A11" s="2"/>
      <c r="B11" s="3"/>
      <c r="G11" s="10"/>
    </row>
    <row r="12" spans="1:7" ht="71.25" x14ac:dyDescent="0.2">
      <c r="A12" s="2">
        <v>1</v>
      </c>
      <c r="B12" s="3" t="s">
        <v>450</v>
      </c>
      <c r="E12" s="308"/>
      <c r="G12" s="10"/>
    </row>
    <row r="13" spans="1:7" x14ac:dyDescent="0.2">
      <c r="B13" s="4" t="s">
        <v>12</v>
      </c>
      <c r="C13" s="5">
        <v>1050</v>
      </c>
      <c r="D13" s="6" t="s">
        <v>13</v>
      </c>
      <c r="E13" s="308">
        <v>0</v>
      </c>
      <c r="F13" s="6"/>
      <c r="G13" s="10">
        <f>+C13*E13</f>
        <v>0</v>
      </c>
    </row>
    <row r="14" spans="1:7" x14ac:dyDescent="0.2">
      <c r="A14" s="2"/>
      <c r="B14" s="3"/>
      <c r="E14" s="308"/>
      <c r="G14" s="10"/>
    </row>
    <row r="15" spans="1:7" ht="28.5" x14ac:dyDescent="0.2">
      <c r="A15" s="2">
        <v>2</v>
      </c>
      <c r="B15" s="3" t="s">
        <v>451</v>
      </c>
      <c r="E15" s="308"/>
      <c r="G15" s="10"/>
    </row>
    <row r="16" spans="1:7" x14ac:dyDescent="0.2">
      <c r="B16" s="4" t="s">
        <v>0</v>
      </c>
      <c r="C16" s="5">
        <v>2500</v>
      </c>
      <c r="D16" s="6" t="s">
        <v>13</v>
      </c>
      <c r="E16" s="308">
        <v>0</v>
      </c>
      <c r="F16" s="6"/>
      <c r="G16" s="10">
        <f>+C16*E16</f>
        <v>0</v>
      </c>
    </row>
    <row r="17" spans="1:7" x14ac:dyDescent="0.2">
      <c r="A17" s="2"/>
      <c r="B17" s="3"/>
      <c r="E17" s="308"/>
      <c r="G17" s="10"/>
    </row>
    <row r="18" spans="1:7" ht="57" x14ac:dyDescent="0.2">
      <c r="A18" s="2">
        <v>3</v>
      </c>
      <c r="B18" s="3" t="s">
        <v>452</v>
      </c>
      <c r="E18" s="308"/>
      <c r="G18" s="10"/>
    </row>
    <row r="19" spans="1:7" x14ac:dyDescent="0.2">
      <c r="B19" s="4" t="s">
        <v>12</v>
      </c>
      <c r="C19" s="5">
        <v>980</v>
      </c>
      <c r="D19" s="6" t="s">
        <v>13</v>
      </c>
      <c r="E19" s="308">
        <v>0</v>
      </c>
      <c r="F19" s="6"/>
      <c r="G19" s="10">
        <f>+C19*E19</f>
        <v>0</v>
      </c>
    </row>
    <row r="20" spans="1:7" x14ac:dyDescent="0.2">
      <c r="A20" s="2"/>
      <c r="B20" s="3"/>
      <c r="E20" s="308"/>
      <c r="G20" s="10"/>
    </row>
    <row r="21" spans="1:7" ht="57" x14ac:dyDescent="0.2">
      <c r="A21" s="2">
        <v>4</v>
      </c>
      <c r="B21" s="3" t="s">
        <v>453</v>
      </c>
      <c r="E21" s="308"/>
      <c r="G21" s="10"/>
    </row>
    <row r="22" spans="1:7" x14ac:dyDescent="0.2">
      <c r="B22" s="4" t="s">
        <v>0</v>
      </c>
      <c r="C22" s="5">
        <v>7820</v>
      </c>
      <c r="D22" s="6" t="s">
        <v>13</v>
      </c>
      <c r="E22" s="308">
        <v>0</v>
      </c>
      <c r="F22" s="6"/>
      <c r="G22" s="10">
        <f>+C22*E22</f>
        <v>0</v>
      </c>
    </row>
    <row r="23" spans="1:7" x14ac:dyDescent="0.2">
      <c r="A23" s="2"/>
      <c r="B23" s="3"/>
      <c r="E23" s="308"/>
      <c r="G23" s="10"/>
    </row>
    <row r="24" spans="1:7" ht="57" x14ac:dyDescent="0.2">
      <c r="A24" s="2">
        <v>5</v>
      </c>
      <c r="B24" s="3" t="s">
        <v>454</v>
      </c>
      <c r="E24" s="308"/>
      <c r="G24" s="10"/>
    </row>
    <row r="25" spans="1:7" x14ac:dyDescent="0.2">
      <c r="B25" s="4" t="s">
        <v>12</v>
      </c>
      <c r="C25" s="5">
        <v>2580</v>
      </c>
      <c r="D25" s="6" t="s">
        <v>13</v>
      </c>
      <c r="E25" s="308">
        <v>0</v>
      </c>
      <c r="F25" s="6"/>
      <c r="G25" s="10">
        <f>+C25*E25</f>
        <v>0</v>
      </c>
    </row>
    <row r="26" spans="1:7" x14ac:dyDescent="0.2">
      <c r="A26" s="2"/>
      <c r="B26" s="3"/>
      <c r="E26" s="308"/>
      <c r="G26" s="10"/>
    </row>
    <row r="27" spans="1:7" ht="85.5" x14ac:dyDescent="0.2">
      <c r="A27" s="2">
        <v>6</v>
      </c>
      <c r="B27" s="3" t="s">
        <v>455</v>
      </c>
      <c r="E27" s="308"/>
      <c r="G27" s="10"/>
    </row>
    <row r="28" spans="1:7" x14ac:dyDescent="0.2">
      <c r="B28" s="4" t="s">
        <v>0</v>
      </c>
      <c r="C28" s="5">
        <v>10320</v>
      </c>
      <c r="D28" s="6" t="s">
        <v>13</v>
      </c>
      <c r="E28" s="308">
        <v>0</v>
      </c>
      <c r="F28" s="6"/>
      <c r="G28" s="10">
        <f>+C28*E28</f>
        <v>0</v>
      </c>
    </row>
    <row r="29" spans="1:7" x14ac:dyDescent="0.2">
      <c r="A29" s="2"/>
      <c r="B29" s="3"/>
      <c r="E29" s="308"/>
      <c r="G29" s="10"/>
    </row>
    <row r="30" spans="1:7" ht="15" x14ac:dyDescent="0.25">
      <c r="B30" s="4"/>
      <c r="C30" s="5"/>
      <c r="D30" s="6"/>
      <c r="E30" s="8" t="s">
        <v>2</v>
      </c>
      <c r="F30" s="9"/>
      <c r="G30" s="11">
        <f>SUM(G13+G16+G19+G22+G25+G28)</f>
        <v>0</v>
      </c>
    </row>
  </sheetData>
  <sheetProtection algorithmName="SHA-512" hashValue="As/FxGKCgC/fLLSfQ2WtzU+ms/4or7Ptn1CP8JMqZWEMcoCUhvtIYBK6ixNnvFNQQEKYRkekzS/8bpfnBzvuPA==" saltValue="ctYBYNUyQB/PjNiNMMlZMg==" spinCount="100000" sheet="1" objects="1" scenarios="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G23"/>
  <sheetViews>
    <sheetView view="pageBreakPreview" zoomScaleNormal="80" zoomScaleSheetLayoutView="100" workbookViewId="0">
      <selection activeCell="L10" sqref="L10"/>
    </sheetView>
  </sheetViews>
  <sheetFormatPr defaultColWidth="9.140625" defaultRowHeight="14.25" x14ac:dyDescent="0.2"/>
  <cols>
    <col min="1" max="1" width="3.85546875" style="1" customWidth="1"/>
    <col min="2" max="2" width="36.5703125" style="1" customWidth="1"/>
    <col min="3" max="3" width="10" style="1" customWidth="1"/>
    <col min="4" max="4" width="3.140625" style="1" customWidth="1"/>
    <col min="5" max="5" width="11" style="5" customWidth="1"/>
    <col min="6" max="6" width="3" style="1" customWidth="1"/>
    <col min="7" max="7" width="19.42578125" style="1" customWidth="1"/>
    <col min="8" max="16384" width="9.140625" style="1"/>
  </cols>
  <sheetData>
    <row r="1" spans="1:7" ht="15" x14ac:dyDescent="0.25">
      <c r="B1" s="13" t="s">
        <v>42</v>
      </c>
    </row>
    <row r="3" spans="1:7" ht="15" x14ac:dyDescent="0.25">
      <c r="A3" s="7" t="s">
        <v>1</v>
      </c>
      <c r="B3" s="7" t="s">
        <v>43</v>
      </c>
      <c r="G3" s="10"/>
    </row>
    <row r="4" spans="1:7" x14ac:dyDescent="0.2">
      <c r="G4" s="10"/>
    </row>
    <row r="5" spans="1:7" s="13" customFormat="1" ht="15" x14ac:dyDescent="0.25">
      <c r="B5" s="13" t="s">
        <v>19</v>
      </c>
      <c r="E5" s="14"/>
      <c r="G5" s="15"/>
    </row>
    <row r="6" spans="1:7" s="13" customFormat="1" ht="15" x14ac:dyDescent="0.25">
      <c r="E6" s="14"/>
      <c r="G6" s="15"/>
    </row>
    <row r="7" spans="1:7" s="13" customFormat="1" ht="15" x14ac:dyDescent="0.25">
      <c r="B7" s="13" t="s">
        <v>108</v>
      </c>
      <c r="E7" s="14"/>
      <c r="G7" s="15"/>
    </row>
    <row r="8" spans="1:7" s="13" customFormat="1" ht="15" x14ac:dyDescent="0.25">
      <c r="B8" s="13" t="s">
        <v>109</v>
      </c>
      <c r="E8" s="14"/>
      <c r="G8" s="15"/>
    </row>
    <row r="9" spans="1:7" s="13" customFormat="1" ht="15" x14ac:dyDescent="0.25">
      <c r="E9" s="14"/>
      <c r="G9" s="15"/>
    </row>
    <row r="10" spans="1:7" ht="242.25" x14ac:dyDescent="0.2">
      <c r="A10" s="2">
        <v>1</v>
      </c>
      <c r="B10" s="3" t="s">
        <v>389</v>
      </c>
      <c r="E10" s="308"/>
      <c r="G10" s="10"/>
    </row>
    <row r="11" spans="1:7" x14ac:dyDescent="0.2">
      <c r="B11" s="4" t="s">
        <v>31</v>
      </c>
      <c r="C11" s="5">
        <v>8051</v>
      </c>
      <c r="D11" s="6" t="s">
        <v>13</v>
      </c>
      <c r="E11" s="308">
        <v>0</v>
      </c>
      <c r="F11" s="6"/>
      <c r="G11" s="10">
        <f>+C11*E11</f>
        <v>0</v>
      </c>
    </row>
    <row r="12" spans="1:7" x14ac:dyDescent="0.2">
      <c r="A12" s="2"/>
      <c r="B12" s="3"/>
      <c r="E12" s="308"/>
      <c r="G12" s="10"/>
    </row>
    <row r="13" spans="1:7" ht="85.5" x14ac:dyDescent="0.2">
      <c r="A13" s="2">
        <v>2</v>
      </c>
      <c r="B13" s="3" t="s">
        <v>390</v>
      </c>
      <c r="E13" s="308"/>
      <c r="G13" s="10"/>
    </row>
    <row r="14" spans="1:7" x14ac:dyDescent="0.2">
      <c r="B14" s="4" t="s">
        <v>6</v>
      </c>
      <c r="C14" s="5">
        <v>125</v>
      </c>
      <c r="D14" s="6" t="s">
        <v>13</v>
      </c>
      <c r="E14" s="308">
        <v>0</v>
      </c>
      <c r="F14" s="6"/>
      <c r="G14" s="10">
        <f>+C14*E14</f>
        <v>0</v>
      </c>
    </row>
    <row r="15" spans="1:7" x14ac:dyDescent="0.2">
      <c r="A15" s="2"/>
      <c r="B15" s="3"/>
      <c r="E15" s="308"/>
      <c r="G15" s="10"/>
    </row>
    <row r="16" spans="1:7" ht="142.5" x14ac:dyDescent="0.2">
      <c r="A16" s="2">
        <v>3</v>
      </c>
      <c r="B16" s="3" t="s">
        <v>391</v>
      </c>
      <c r="E16" s="308"/>
      <c r="G16" s="10"/>
    </row>
    <row r="17" spans="1:7" x14ac:dyDescent="0.2">
      <c r="B17" s="4" t="s">
        <v>20</v>
      </c>
      <c r="C17" s="5">
        <v>114</v>
      </c>
      <c r="D17" s="6" t="s">
        <v>13</v>
      </c>
      <c r="E17" s="308">
        <v>0</v>
      </c>
      <c r="F17" s="6"/>
      <c r="G17" s="10">
        <f>+C17*E17</f>
        <v>0</v>
      </c>
    </row>
    <row r="18" spans="1:7" x14ac:dyDescent="0.2">
      <c r="A18" s="2"/>
      <c r="B18" s="3"/>
      <c r="E18" s="308"/>
      <c r="G18" s="10"/>
    </row>
    <row r="19" spans="1:7" ht="99.75" x14ac:dyDescent="0.2">
      <c r="A19" s="2">
        <v>4</v>
      </c>
      <c r="B19" s="3" t="s">
        <v>392</v>
      </c>
      <c r="E19" s="308"/>
      <c r="G19" s="10"/>
    </row>
    <row r="20" spans="1:7" x14ac:dyDescent="0.2">
      <c r="B20" s="4" t="s">
        <v>20</v>
      </c>
      <c r="C20" s="5">
        <v>20</v>
      </c>
      <c r="D20" s="6" t="s">
        <v>13</v>
      </c>
      <c r="E20" s="308">
        <v>0</v>
      </c>
      <c r="F20" s="6"/>
      <c r="G20" s="10">
        <f>+C20*E20</f>
        <v>0</v>
      </c>
    </row>
    <row r="21" spans="1:7" x14ac:dyDescent="0.2">
      <c r="A21" s="2"/>
      <c r="B21" s="3"/>
      <c r="E21" s="308"/>
      <c r="G21" s="10"/>
    </row>
    <row r="22" spans="1:7" ht="15" x14ac:dyDescent="0.25">
      <c r="B22" s="4"/>
      <c r="C22" s="5"/>
      <c r="D22" s="6"/>
      <c r="E22" s="8" t="s">
        <v>2</v>
      </c>
      <c r="F22" s="9"/>
      <c r="G22" s="11">
        <f>SUM(G10:G21)</f>
        <v>0</v>
      </c>
    </row>
    <row r="23" spans="1:7" ht="15" x14ac:dyDescent="0.25">
      <c r="B23" s="4"/>
      <c r="C23" s="5"/>
      <c r="D23" s="6"/>
      <c r="E23" s="8"/>
      <c r="F23" s="9"/>
      <c r="G23" s="11"/>
    </row>
  </sheetData>
  <sheetProtection algorithmName="SHA-512" hashValue="UE6c6aVA9hyYQOhga1+can7genws5r74tz2EI7qz7Gp1YUc1ayS+hfLBYDiNL7/6wuCZLEo/WoLpkQ/sMdk3Ng==" saltValue="6ExvpuLVMGMOVyasnSp8BQ==" spinCount="100000" sheet="1" objects="1" scenarios="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G25"/>
  <sheetViews>
    <sheetView view="pageBreakPreview" zoomScaleNormal="100" zoomScaleSheetLayoutView="100" workbookViewId="0">
      <selection activeCell="I16" sqref="I16"/>
    </sheetView>
  </sheetViews>
  <sheetFormatPr defaultColWidth="9.140625" defaultRowHeight="14.25" x14ac:dyDescent="0.2"/>
  <cols>
    <col min="1" max="1" width="3.85546875" style="1" customWidth="1"/>
    <col min="2" max="2" width="36.5703125" style="1" customWidth="1"/>
    <col min="3" max="3" width="9.140625" style="1" customWidth="1"/>
    <col min="4" max="4" width="3.140625" style="1" customWidth="1"/>
    <col min="5" max="5" width="12.140625" style="5" customWidth="1"/>
    <col min="6" max="6" width="3.140625" style="1" customWidth="1"/>
    <col min="7" max="7" width="19.42578125" style="1" customWidth="1"/>
    <col min="8" max="16384" width="9.140625" style="1"/>
  </cols>
  <sheetData>
    <row r="1" spans="1:7" ht="15" x14ac:dyDescent="0.25">
      <c r="A1" s="7" t="s">
        <v>3</v>
      </c>
      <c r="B1" s="7" t="s">
        <v>387</v>
      </c>
      <c r="G1" s="10"/>
    </row>
    <row r="2" spans="1:7" ht="15" x14ac:dyDescent="0.25">
      <c r="A2" s="7"/>
      <c r="B2" s="7"/>
      <c r="G2" s="10"/>
    </row>
    <row r="3" spans="1:7" ht="15" x14ac:dyDescent="0.25">
      <c r="A3" s="7"/>
      <c r="B3" s="7" t="s">
        <v>19</v>
      </c>
      <c r="G3" s="10"/>
    </row>
    <row r="4" spans="1:7" ht="15" x14ac:dyDescent="0.25">
      <c r="A4" s="7"/>
      <c r="B4" s="7"/>
      <c r="G4" s="10"/>
    </row>
    <row r="5" spans="1:7" ht="15" x14ac:dyDescent="0.25">
      <c r="A5" s="7"/>
      <c r="B5" s="7" t="s">
        <v>393</v>
      </c>
      <c r="G5" s="10"/>
    </row>
    <row r="6" spans="1:7" ht="15" x14ac:dyDescent="0.25">
      <c r="A6" s="7"/>
      <c r="B6" s="7" t="s">
        <v>394</v>
      </c>
      <c r="G6" s="10"/>
    </row>
    <row r="7" spans="1:7" ht="15" x14ac:dyDescent="0.25">
      <c r="A7" s="7"/>
      <c r="B7" s="7"/>
      <c r="G7" s="10"/>
    </row>
    <row r="8" spans="1:7" ht="71.25" x14ac:dyDescent="0.2">
      <c r="A8" s="2">
        <v>1</v>
      </c>
      <c r="B8" s="3" t="s">
        <v>456</v>
      </c>
      <c r="E8" s="308"/>
      <c r="G8" s="10"/>
    </row>
    <row r="9" spans="1:7" x14ac:dyDescent="0.2">
      <c r="A9" s="2"/>
      <c r="B9" s="3"/>
      <c r="E9" s="308"/>
      <c r="G9" s="10"/>
    </row>
    <row r="10" spans="1:7" x14ac:dyDescent="0.2">
      <c r="A10" s="2"/>
      <c r="B10" s="3" t="s">
        <v>44</v>
      </c>
      <c r="E10" s="308"/>
      <c r="G10" s="10"/>
    </row>
    <row r="11" spans="1:7" x14ac:dyDescent="0.2">
      <c r="B11" s="4" t="s">
        <v>6</v>
      </c>
      <c r="C11" s="5">
        <v>863</v>
      </c>
      <c r="D11" s="6" t="s">
        <v>13</v>
      </c>
      <c r="E11" s="308">
        <v>0</v>
      </c>
      <c r="F11" s="6"/>
      <c r="G11" s="10">
        <f>+C11*E11</f>
        <v>0</v>
      </c>
    </row>
    <row r="12" spans="1:7" x14ac:dyDescent="0.2">
      <c r="A12" s="2"/>
      <c r="B12" s="3"/>
      <c r="E12" s="308"/>
      <c r="G12" s="10"/>
    </row>
    <row r="13" spans="1:7" x14ac:dyDescent="0.2">
      <c r="A13" s="2"/>
      <c r="B13" s="3" t="s">
        <v>45</v>
      </c>
      <c r="E13" s="308"/>
      <c r="G13" s="10"/>
    </row>
    <row r="14" spans="1:7" x14ac:dyDescent="0.2">
      <c r="B14" s="4" t="s">
        <v>6</v>
      </c>
      <c r="C14" s="5">
        <v>850</v>
      </c>
      <c r="D14" s="6" t="s">
        <v>13</v>
      </c>
      <c r="E14" s="308">
        <v>0</v>
      </c>
      <c r="F14" s="6"/>
      <c r="G14" s="10">
        <f>+C14*E14</f>
        <v>0</v>
      </c>
    </row>
    <row r="15" spans="1:7" x14ac:dyDescent="0.2">
      <c r="A15" s="2"/>
      <c r="B15" s="3"/>
      <c r="E15" s="308"/>
      <c r="G15" s="10"/>
    </row>
    <row r="16" spans="1:7" ht="199.5" x14ac:dyDescent="0.2">
      <c r="A16" s="2">
        <v>2</v>
      </c>
      <c r="B16" s="3" t="s">
        <v>395</v>
      </c>
      <c r="E16" s="308"/>
      <c r="G16" s="10"/>
    </row>
    <row r="17" spans="1:7" x14ac:dyDescent="0.2">
      <c r="B17" s="4" t="s">
        <v>0</v>
      </c>
      <c r="C17" s="5">
        <v>320</v>
      </c>
      <c r="D17" s="6" t="s">
        <v>13</v>
      </c>
      <c r="E17" s="308">
        <v>0</v>
      </c>
      <c r="F17" s="6"/>
      <c r="G17" s="10">
        <f>+C17*E17</f>
        <v>0</v>
      </c>
    </row>
    <row r="18" spans="1:7" x14ac:dyDescent="0.2">
      <c r="A18" s="2"/>
      <c r="B18" s="3"/>
      <c r="E18" s="308"/>
      <c r="G18" s="10"/>
    </row>
    <row r="19" spans="1:7" ht="85.5" x14ac:dyDescent="0.2">
      <c r="A19" s="2">
        <v>3</v>
      </c>
      <c r="B19" s="3" t="s">
        <v>457</v>
      </c>
      <c r="E19" s="308"/>
      <c r="G19" s="10"/>
    </row>
    <row r="20" spans="1:7" x14ac:dyDescent="0.2">
      <c r="B20" s="4" t="s">
        <v>6</v>
      </c>
      <c r="C20" s="5">
        <v>179</v>
      </c>
      <c r="D20" s="6" t="s">
        <v>13</v>
      </c>
      <c r="E20" s="308">
        <v>0</v>
      </c>
      <c r="F20" s="6"/>
      <c r="G20" s="10">
        <f>+C20*E20</f>
        <v>0</v>
      </c>
    </row>
    <row r="21" spans="1:7" x14ac:dyDescent="0.2">
      <c r="A21" s="2"/>
      <c r="B21" s="3"/>
      <c r="E21" s="308"/>
      <c r="G21" s="10"/>
    </row>
    <row r="22" spans="1:7" ht="99.75" x14ac:dyDescent="0.2">
      <c r="A22" s="2">
        <v>4</v>
      </c>
      <c r="B22" s="3" t="s">
        <v>396</v>
      </c>
      <c r="E22" s="308"/>
      <c r="G22" s="10"/>
    </row>
    <row r="23" spans="1:7" x14ac:dyDescent="0.2">
      <c r="B23" s="4" t="s">
        <v>6</v>
      </c>
      <c r="C23" s="5">
        <v>179</v>
      </c>
      <c r="D23" s="6" t="s">
        <v>13</v>
      </c>
      <c r="E23" s="308">
        <v>0</v>
      </c>
      <c r="F23" s="6"/>
      <c r="G23" s="10">
        <f>+C23*E23</f>
        <v>0</v>
      </c>
    </row>
    <row r="24" spans="1:7" x14ac:dyDescent="0.2">
      <c r="A24" s="2"/>
      <c r="B24" s="3"/>
      <c r="E24" s="308"/>
      <c r="G24" s="10"/>
    </row>
    <row r="25" spans="1:7" ht="15" x14ac:dyDescent="0.25">
      <c r="B25" s="4"/>
      <c r="C25" s="5"/>
      <c r="D25" s="6"/>
      <c r="E25" s="8" t="s">
        <v>2</v>
      </c>
      <c r="F25" s="9"/>
      <c r="G25" s="11">
        <f>SUM(G8:G24)</f>
        <v>0</v>
      </c>
    </row>
  </sheetData>
  <sheetProtection algorithmName="SHA-512" hashValue="+awVxQPDf+U4aQrfk1VxGWiX87ZCrB6fUfIZf0xqT6NSyYVH/sDa135khkyf/L80ofFlyPwfY8Gqm2L9hxfZ8Q==" saltValue="WAyDmgROwVibiMoT3Kyj1A==" spinCount="100000" sheet="1" objects="1" scenarios="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G56"/>
  <sheetViews>
    <sheetView view="pageBreakPreview" zoomScaleNormal="100" zoomScaleSheetLayoutView="100" workbookViewId="0">
      <selection activeCell="E7" sqref="E7"/>
    </sheetView>
  </sheetViews>
  <sheetFormatPr defaultColWidth="9.140625" defaultRowHeight="14.25" x14ac:dyDescent="0.2"/>
  <cols>
    <col min="1" max="1" width="3.85546875" style="1" customWidth="1"/>
    <col min="2" max="2" width="36.5703125" style="1" customWidth="1"/>
    <col min="3" max="3" width="9.140625" style="1" customWidth="1"/>
    <col min="4" max="4" width="3.140625" style="1" customWidth="1"/>
    <col min="5" max="5" width="12.140625" style="5" customWidth="1"/>
    <col min="6" max="6" width="3.140625" style="1" customWidth="1"/>
    <col min="7" max="7" width="19.42578125" style="1" customWidth="1"/>
    <col min="8" max="16384" width="9.140625" style="1"/>
  </cols>
  <sheetData>
    <row r="1" spans="1:7" ht="15" x14ac:dyDescent="0.25">
      <c r="A1" s="7" t="s">
        <v>5</v>
      </c>
      <c r="B1" s="7" t="s">
        <v>397</v>
      </c>
      <c r="G1" s="10"/>
    </row>
    <row r="2" spans="1:7" ht="15" x14ac:dyDescent="0.25">
      <c r="A2" s="7"/>
      <c r="B2" s="7"/>
      <c r="G2" s="10"/>
    </row>
    <row r="3" spans="1:7" ht="57" x14ac:dyDescent="0.2">
      <c r="A3" s="2">
        <v>1</v>
      </c>
      <c r="B3" s="3" t="s">
        <v>398</v>
      </c>
      <c r="E3" s="308"/>
      <c r="G3" s="10"/>
    </row>
    <row r="4" spans="1:7" x14ac:dyDescent="0.2">
      <c r="A4" s="2"/>
      <c r="B4" s="3"/>
      <c r="E4" s="308"/>
      <c r="G4" s="10"/>
    </row>
    <row r="5" spans="1:7" x14ac:dyDescent="0.2">
      <c r="A5" s="2"/>
      <c r="B5" s="3" t="s">
        <v>44</v>
      </c>
      <c r="E5" s="308"/>
      <c r="G5" s="10"/>
    </row>
    <row r="6" spans="1:7" x14ac:dyDescent="0.2">
      <c r="B6" s="4" t="s">
        <v>0</v>
      </c>
      <c r="C6" s="5">
        <v>330</v>
      </c>
      <c r="D6" s="6" t="s">
        <v>13</v>
      </c>
      <c r="E6" s="308">
        <v>0</v>
      </c>
      <c r="F6" s="6"/>
      <c r="G6" s="10">
        <f>+C6*E6</f>
        <v>0</v>
      </c>
    </row>
    <row r="7" spans="1:7" x14ac:dyDescent="0.2">
      <c r="A7" s="2"/>
      <c r="B7" s="3"/>
      <c r="E7" s="308"/>
      <c r="G7" s="10"/>
    </row>
    <row r="8" spans="1:7" x14ac:dyDescent="0.2">
      <c r="A8" s="2"/>
      <c r="B8" s="3" t="s">
        <v>45</v>
      </c>
      <c r="E8" s="308"/>
      <c r="G8" s="10"/>
    </row>
    <row r="9" spans="1:7" x14ac:dyDescent="0.2">
      <c r="B9" s="4" t="s">
        <v>0</v>
      </c>
      <c r="C9" s="5">
        <v>306</v>
      </c>
      <c r="D9" s="6" t="s">
        <v>13</v>
      </c>
      <c r="E9" s="308">
        <v>0</v>
      </c>
      <c r="F9" s="6"/>
      <c r="G9" s="10">
        <f>+C9*E9</f>
        <v>0</v>
      </c>
    </row>
    <row r="10" spans="1:7" x14ac:dyDescent="0.2">
      <c r="A10" s="2"/>
      <c r="B10" s="3"/>
      <c r="E10" s="308"/>
      <c r="G10" s="10"/>
    </row>
    <row r="11" spans="1:7" ht="28.5" x14ac:dyDescent="0.2">
      <c r="A11" s="2">
        <v>2</v>
      </c>
      <c r="B11" s="3" t="s">
        <v>399</v>
      </c>
      <c r="E11" s="308"/>
      <c r="G11" s="10"/>
    </row>
    <row r="12" spans="1:7" x14ac:dyDescent="0.2">
      <c r="A12" s="2"/>
      <c r="B12" s="12" t="s">
        <v>400</v>
      </c>
      <c r="E12" s="308"/>
      <c r="G12" s="10"/>
    </row>
    <row r="13" spans="1:7" x14ac:dyDescent="0.2">
      <c r="A13" s="2"/>
      <c r="B13" s="12" t="s">
        <v>401</v>
      </c>
      <c r="E13" s="308"/>
      <c r="G13" s="10"/>
    </row>
    <row r="14" spans="1:7" x14ac:dyDescent="0.2">
      <c r="A14" s="2"/>
      <c r="B14" s="12" t="s">
        <v>402</v>
      </c>
      <c r="E14" s="308"/>
      <c r="G14" s="10"/>
    </row>
    <row r="15" spans="1:7" x14ac:dyDescent="0.2">
      <c r="A15" s="2"/>
      <c r="B15" s="12" t="s">
        <v>403</v>
      </c>
      <c r="E15" s="308"/>
      <c r="G15" s="10"/>
    </row>
    <row r="16" spans="1:7" x14ac:dyDescent="0.2">
      <c r="A16" s="2"/>
      <c r="B16" s="12" t="s">
        <v>404</v>
      </c>
      <c r="E16" s="308"/>
      <c r="G16" s="10"/>
    </row>
    <row r="17" spans="1:7" ht="42.75" x14ac:dyDescent="0.2">
      <c r="A17" s="2"/>
      <c r="B17" s="12" t="s">
        <v>405</v>
      </c>
      <c r="E17" s="308"/>
      <c r="G17" s="10"/>
    </row>
    <row r="18" spans="1:7" x14ac:dyDescent="0.2">
      <c r="A18" s="2"/>
      <c r="B18" s="3" t="s">
        <v>406</v>
      </c>
      <c r="E18" s="308"/>
      <c r="G18" s="10"/>
    </row>
    <row r="19" spans="1:7" x14ac:dyDescent="0.2">
      <c r="A19" s="2"/>
      <c r="B19" s="3"/>
      <c r="E19" s="308"/>
      <c r="G19" s="10"/>
    </row>
    <row r="20" spans="1:7" x14ac:dyDescent="0.2">
      <c r="A20" s="2"/>
      <c r="B20" s="3" t="s">
        <v>44</v>
      </c>
      <c r="E20" s="308"/>
      <c r="G20" s="10"/>
    </row>
    <row r="21" spans="1:7" x14ac:dyDescent="0.2">
      <c r="B21" s="4" t="s">
        <v>6</v>
      </c>
      <c r="C21" s="5">
        <v>91</v>
      </c>
      <c r="D21" s="6" t="s">
        <v>13</v>
      </c>
      <c r="E21" s="308">
        <v>0</v>
      </c>
      <c r="F21" s="6"/>
      <c r="G21" s="10">
        <f>+C21*E21</f>
        <v>0</v>
      </c>
    </row>
    <row r="22" spans="1:7" x14ac:dyDescent="0.2">
      <c r="A22" s="2"/>
      <c r="B22" s="3"/>
      <c r="E22" s="308"/>
      <c r="G22" s="10"/>
    </row>
    <row r="23" spans="1:7" x14ac:dyDescent="0.2">
      <c r="A23" s="2"/>
      <c r="B23" s="3" t="s">
        <v>45</v>
      </c>
      <c r="E23" s="308"/>
      <c r="G23" s="10"/>
    </row>
    <row r="24" spans="1:7" x14ac:dyDescent="0.2">
      <c r="B24" s="4" t="s">
        <v>6</v>
      </c>
      <c r="C24" s="5">
        <v>14</v>
      </c>
      <c r="D24" s="6" t="s">
        <v>13</v>
      </c>
      <c r="E24" s="308">
        <v>0</v>
      </c>
      <c r="F24" s="6"/>
      <c r="G24" s="10">
        <f>+C24*E24</f>
        <v>0</v>
      </c>
    </row>
    <row r="25" spans="1:7" x14ac:dyDescent="0.2">
      <c r="A25" s="2"/>
      <c r="B25" s="3"/>
      <c r="E25" s="308"/>
      <c r="G25" s="10"/>
    </row>
    <row r="26" spans="1:7" ht="142.5" x14ac:dyDescent="0.2">
      <c r="A26" s="2">
        <v>3</v>
      </c>
      <c r="B26" s="3" t="s">
        <v>458</v>
      </c>
      <c r="E26" s="308"/>
      <c r="G26" s="10"/>
    </row>
    <row r="27" spans="1:7" x14ac:dyDescent="0.2">
      <c r="A27" s="2"/>
      <c r="B27" s="3"/>
      <c r="E27" s="308"/>
      <c r="G27" s="10"/>
    </row>
    <row r="28" spans="1:7" x14ac:dyDescent="0.2">
      <c r="A28" s="2"/>
      <c r="B28" s="3" t="s">
        <v>44</v>
      </c>
      <c r="E28" s="308"/>
      <c r="G28" s="10"/>
    </row>
    <row r="29" spans="1:7" x14ac:dyDescent="0.2">
      <c r="B29" s="4" t="s">
        <v>6</v>
      </c>
      <c r="C29" s="5">
        <v>91</v>
      </c>
      <c r="D29" s="6" t="s">
        <v>13</v>
      </c>
      <c r="E29" s="308">
        <v>0</v>
      </c>
      <c r="F29" s="6"/>
      <c r="G29" s="10">
        <f>+C29*E29</f>
        <v>0</v>
      </c>
    </row>
    <row r="30" spans="1:7" x14ac:dyDescent="0.2">
      <c r="A30" s="2"/>
      <c r="B30" s="3"/>
      <c r="E30" s="308"/>
      <c r="G30" s="10"/>
    </row>
    <row r="31" spans="1:7" x14ac:dyDescent="0.2">
      <c r="A31" s="2"/>
      <c r="B31" s="3" t="s">
        <v>45</v>
      </c>
      <c r="E31" s="308"/>
      <c r="G31" s="10"/>
    </row>
    <row r="32" spans="1:7" x14ac:dyDescent="0.2">
      <c r="B32" s="4" t="s">
        <v>6</v>
      </c>
      <c r="C32" s="5">
        <v>14</v>
      </c>
      <c r="D32" s="6" t="s">
        <v>13</v>
      </c>
      <c r="E32" s="308">
        <v>0</v>
      </c>
      <c r="F32" s="6"/>
      <c r="G32" s="10">
        <f>+C32*E32</f>
        <v>0</v>
      </c>
    </row>
    <row r="33" spans="1:7" x14ac:dyDescent="0.2">
      <c r="A33" s="2"/>
      <c r="B33" s="3"/>
      <c r="E33" s="308"/>
      <c r="G33" s="10"/>
    </row>
    <row r="34" spans="1:7" ht="28.5" x14ac:dyDescent="0.2">
      <c r="A34" s="2" t="s">
        <v>407</v>
      </c>
      <c r="B34" s="3" t="s">
        <v>459</v>
      </c>
      <c r="E34" s="308"/>
      <c r="G34" s="10"/>
    </row>
    <row r="35" spans="1:7" x14ac:dyDescent="0.2">
      <c r="A35" s="2"/>
      <c r="B35" s="3"/>
      <c r="E35" s="308"/>
      <c r="G35" s="10"/>
    </row>
    <row r="36" spans="1:7" x14ac:dyDescent="0.2">
      <c r="A36" s="2"/>
      <c r="B36" s="3" t="s">
        <v>44</v>
      </c>
      <c r="E36" s="308"/>
      <c r="G36" s="10"/>
    </row>
    <row r="37" spans="1:7" x14ac:dyDescent="0.2">
      <c r="B37" s="4" t="s">
        <v>6</v>
      </c>
      <c r="C37" s="5">
        <v>14</v>
      </c>
      <c r="D37" s="6" t="s">
        <v>13</v>
      </c>
      <c r="E37" s="308">
        <v>0</v>
      </c>
      <c r="F37" s="6"/>
      <c r="G37" s="10">
        <f>+C37*E37</f>
        <v>0</v>
      </c>
    </row>
    <row r="38" spans="1:7" x14ac:dyDescent="0.2">
      <c r="A38" s="2"/>
      <c r="B38" s="3"/>
      <c r="E38" s="308"/>
      <c r="G38" s="10"/>
    </row>
    <row r="39" spans="1:7" x14ac:dyDescent="0.2">
      <c r="A39" s="2"/>
      <c r="B39" s="3" t="s">
        <v>45</v>
      </c>
      <c r="E39" s="308"/>
      <c r="G39" s="10"/>
    </row>
    <row r="40" spans="1:7" x14ac:dyDescent="0.2">
      <c r="B40" s="4" t="s">
        <v>6</v>
      </c>
      <c r="C40" s="5">
        <v>8</v>
      </c>
      <c r="D40" s="6" t="s">
        <v>13</v>
      </c>
      <c r="E40" s="308">
        <v>0</v>
      </c>
      <c r="F40" s="6"/>
      <c r="G40" s="10">
        <f>+C40*E40</f>
        <v>0</v>
      </c>
    </row>
    <row r="41" spans="1:7" x14ac:dyDescent="0.2">
      <c r="A41" s="2"/>
      <c r="B41" s="3"/>
      <c r="E41" s="308"/>
      <c r="G41" s="10"/>
    </row>
    <row r="42" spans="1:7" ht="71.25" x14ac:dyDescent="0.2">
      <c r="A42" s="2">
        <v>4</v>
      </c>
      <c r="B42" s="3" t="s">
        <v>408</v>
      </c>
      <c r="E42" s="308"/>
      <c r="G42" s="10"/>
    </row>
    <row r="43" spans="1:7" x14ac:dyDescent="0.2">
      <c r="A43" s="2"/>
      <c r="B43" s="3"/>
      <c r="E43" s="308"/>
      <c r="G43" s="10"/>
    </row>
    <row r="44" spans="1:7" x14ac:dyDescent="0.2">
      <c r="A44" s="2"/>
      <c r="B44" s="3" t="s">
        <v>44</v>
      </c>
      <c r="E44" s="308"/>
      <c r="G44" s="10"/>
    </row>
    <row r="45" spans="1:7" x14ac:dyDescent="0.2">
      <c r="B45" s="4" t="s">
        <v>0</v>
      </c>
      <c r="C45" s="5">
        <v>330</v>
      </c>
      <c r="D45" s="6" t="s">
        <v>13</v>
      </c>
      <c r="E45" s="308">
        <v>0</v>
      </c>
      <c r="F45" s="6"/>
      <c r="G45" s="10">
        <f>+C45*E45</f>
        <v>0</v>
      </c>
    </row>
    <row r="46" spans="1:7" x14ac:dyDescent="0.2">
      <c r="A46" s="2"/>
      <c r="B46" s="3"/>
      <c r="E46" s="308"/>
      <c r="G46" s="10"/>
    </row>
    <row r="47" spans="1:7" x14ac:dyDescent="0.2">
      <c r="A47" s="2"/>
      <c r="B47" s="3" t="s">
        <v>45</v>
      </c>
      <c r="E47" s="308"/>
      <c r="G47" s="10"/>
    </row>
    <row r="48" spans="1:7" x14ac:dyDescent="0.2">
      <c r="B48" s="4" t="s">
        <v>0</v>
      </c>
      <c r="C48" s="5">
        <v>306</v>
      </c>
      <c r="D48" s="6" t="s">
        <v>13</v>
      </c>
      <c r="E48" s="308">
        <v>0</v>
      </c>
      <c r="F48" s="6"/>
      <c r="G48" s="10">
        <f>+C48*E48</f>
        <v>0</v>
      </c>
    </row>
    <row r="49" spans="1:7" x14ac:dyDescent="0.2">
      <c r="A49" s="2"/>
      <c r="B49" s="3"/>
      <c r="E49" s="308"/>
      <c r="G49" s="10"/>
    </row>
    <row r="50" spans="1:7" ht="57" x14ac:dyDescent="0.2">
      <c r="A50" s="2">
        <v>5</v>
      </c>
      <c r="B50" s="3" t="s">
        <v>409</v>
      </c>
      <c r="E50" s="308"/>
      <c r="G50" s="10"/>
    </row>
    <row r="51" spans="1:7" x14ac:dyDescent="0.2">
      <c r="B51" s="4" t="s">
        <v>0</v>
      </c>
      <c r="C51" s="5">
        <v>36</v>
      </c>
      <c r="D51" s="6" t="s">
        <v>13</v>
      </c>
      <c r="E51" s="308">
        <v>0</v>
      </c>
      <c r="F51" s="6"/>
      <c r="G51" s="10">
        <f>+C51*E51</f>
        <v>0</v>
      </c>
    </row>
    <row r="52" spans="1:7" x14ac:dyDescent="0.2">
      <c r="A52" s="2"/>
      <c r="B52" s="3"/>
      <c r="E52" s="308"/>
      <c r="G52" s="10"/>
    </row>
    <row r="53" spans="1:7" ht="142.5" x14ac:dyDescent="0.2">
      <c r="A53" s="2">
        <v>6</v>
      </c>
      <c r="B53" s="3" t="s">
        <v>460</v>
      </c>
      <c r="E53" s="308"/>
      <c r="G53" s="10"/>
    </row>
    <row r="54" spans="1:7" x14ac:dyDescent="0.2">
      <c r="B54" s="4" t="s">
        <v>20</v>
      </c>
      <c r="C54" s="5">
        <v>20</v>
      </c>
      <c r="D54" s="6" t="s">
        <v>13</v>
      </c>
      <c r="E54" s="308">
        <v>0</v>
      </c>
      <c r="F54" s="6"/>
      <c r="G54" s="10">
        <f>+C54*E54</f>
        <v>0</v>
      </c>
    </row>
    <row r="55" spans="1:7" x14ac:dyDescent="0.2">
      <c r="A55" s="2"/>
      <c r="B55" s="3"/>
      <c r="E55" s="308"/>
      <c r="G55" s="10"/>
    </row>
    <row r="56" spans="1:7" ht="15" x14ac:dyDescent="0.25">
      <c r="B56" s="4"/>
      <c r="C56" s="5"/>
      <c r="D56" s="6"/>
      <c r="E56" s="8" t="s">
        <v>2</v>
      </c>
      <c r="F56" s="9"/>
      <c r="G56" s="11">
        <f>SUM(G3:G55)</f>
        <v>0</v>
      </c>
    </row>
  </sheetData>
  <sheetProtection algorithmName="SHA-512" hashValue="I1TpBDDvPAI/Hwt/Ib9mhpuwamCP2Nm4/lmlmKm9AbNXVncgoTqdfha+0DO/8CuHMDkyRnU5UXcFZ/jckh1waw==" saltValue="tQteoQQBGgmEUWY1SuWAmQ=="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P28"/>
  <sheetViews>
    <sheetView tabSelected="1" defaultGridColor="0" view="pageBreakPreview" colorId="23" zoomScaleNormal="100" zoomScaleSheetLayoutView="100" workbookViewId="0">
      <selection activeCell="M20" sqref="M20"/>
    </sheetView>
  </sheetViews>
  <sheetFormatPr defaultColWidth="8.42578125" defaultRowHeight="11.25" x14ac:dyDescent="0.2"/>
  <cols>
    <col min="1" max="1" width="8.7109375" style="361" customWidth="1"/>
    <col min="2" max="2" width="4.85546875" style="362" customWidth="1"/>
    <col min="3" max="3" width="31.7109375" style="363" customWidth="1"/>
    <col min="4" max="4" width="1" style="363" customWidth="1"/>
    <col min="5" max="5" width="9.85546875" style="364" customWidth="1"/>
    <col min="6" max="7" width="11.42578125" style="364" customWidth="1"/>
    <col min="8" max="8" width="5.42578125" style="364" customWidth="1"/>
    <col min="9" max="9" width="15.7109375" style="364" customWidth="1"/>
    <col min="10" max="10" width="6" style="365" customWidth="1"/>
    <col min="11" max="11" width="8.42578125" style="366" customWidth="1"/>
    <col min="12" max="16" width="8.42578125" style="364" customWidth="1"/>
    <col min="17" max="256" width="8.42578125" style="363"/>
    <col min="257" max="257" width="8.7109375" style="363" customWidth="1"/>
    <col min="258" max="258" width="4.85546875" style="363" customWidth="1"/>
    <col min="259" max="259" width="31.7109375" style="363" customWidth="1"/>
    <col min="260" max="260" width="1" style="363" customWidth="1"/>
    <col min="261" max="261" width="9.85546875" style="363" customWidth="1"/>
    <col min="262" max="263" width="11.42578125" style="363" customWidth="1"/>
    <col min="264" max="264" width="5.42578125" style="363" customWidth="1"/>
    <col min="265" max="265" width="15.7109375" style="363" customWidth="1"/>
    <col min="266" max="266" width="6" style="363" customWidth="1"/>
    <col min="267" max="272" width="8.42578125" style="363" customWidth="1"/>
    <col min="273" max="512" width="8.42578125" style="363"/>
    <col min="513" max="513" width="8.7109375" style="363" customWidth="1"/>
    <col min="514" max="514" width="4.85546875" style="363" customWidth="1"/>
    <col min="515" max="515" width="31.7109375" style="363" customWidth="1"/>
    <col min="516" max="516" width="1" style="363" customWidth="1"/>
    <col min="517" max="517" width="9.85546875" style="363" customWidth="1"/>
    <col min="518" max="519" width="11.42578125" style="363" customWidth="1"/>
    <col min="520" max="520" width="5.42578125" style="363" customWidth="1"/>
    <col min="521" max="521" width="15.7109375" style="363" customWidth="1"/>
    <col min="522" max="522" width="6" style="363" customWidth="1"/>
    <col min="523" max="528" width="8.42578125" style="363" customWidth="1"/>
    <col min="529" max="768" width="8.42578125" style="363"/>
    <col min="769" max="769" width="8.7109375" style="363" customWidth="1"/>
    <col min="770" max="770" width="4.85546875" style="363" customWidth="1"/>
    <col min="771" max="771" width="31.7109375" style="363" customWidth="1"/>
    <col min="772" max="772" width="1" style="363" customWidth="1"/>
    <col min="773" max="773" width="9.85546875" style="363" customWidth="1"/>
    <col min="774" max="775" width="11.42578125" style="363" customWidth="1"/>
    <col min="776" max="776" width="5.42578125" style="363" customWidth="1"/>
    <col min="777" max="777" width="15.7109375" style="363" customWidth="1"/>
    <col min="778" max="778" width="6" style="363" customWidth="1"/>
    <col min="779" max="784" width="8.42578125" style="363" customWidth="1"/>
    <col min="785" max="1024" width="8.42578125" style="363"/>
    <col min="1025" max="1025" width="8.7109375" style="363" customWidth="1"/>
    <col min="1026" max="1026" width="4.85546875" style="363" customWidth="1"/>
    <col min="1027" max="1027" width="31.7109375" style="363" customWidth="1"/>
    <col min="1028" max="1028" width="1" style="363" customWidth="1"/>
    <col min="1029" max="1029" width="9.85546875" style="363" customWidth="1"/>
    <col min="1030" max="1031" width="11.42578125" style="363" customWidth="1"/>
    <col min="1032" max="1032" width="5.42578125" style="363" customWidth="1"/>
    <col min="1033" max="1033" width="15.7109375" style="363" customWidth="1"/>
    <col min="1034" max="1034" width="6" style="363" customWidth="1"/>
    <col min="1035" max="1040" width="8.42578125" style="363" customWidth="1"/>
    <col min="1041" max="1280" width="8.42578125" style="363"/>
    <col min="1281" max="1281" width="8.7109375" style="363" customWidth="1"/>
    <col min="1282" max="1282" width="4.85546875" style="363" customWidth="1"/>
    <col min="1283" max="1283" width="31.7109375" style="363" customWidth="1"/>
    <col min="1284" max="1284" width="1" style="363" customWidth="1"/>
    <col min="1285" max="1285" width="9.85546875" style="363" customWidth="1"/>
    <col min="1286" max="1287" width="11.42578125" style="363" customWidth="1"/>
    <col min="1288" max="1288" width="5.42578125" style="363" customWidth="1"/>
    <col min="1289" max="1289" width="15.7109375" style="363" customWidth="1"/>
    <col min="1290" max="1290" width="6" style="363" customWidth="1"/>
    <col min="1291" max="1296" width="8.42578125" style="363" customWidth="1"/>
    <col min="1297" max="1536" width="8.42578125" style="363"/>
    <col min="1537" max="1537" width="8.7109375" style="363" customWidth="1"/>
    <col min="1538" max="1538" width="4.85546875" style="363" customWidth="1"/>
    <col min="1539" max="1539" width="31.7109375" style="363" customWidth="1"/>
    <col min="1540" max="1540" width="1" style="363" customWidth="1"/>
    <col min="1541" max="1541" width="9.85546875" style="363" customWidth="1"/>
    <col min="1542" max="1543" width="11.42578125" style="363" customWidth="1"/>
    <col min="1544" max="1544" width="5.42578125" style="363" customWidth="1"/>
    <col min="1545" max="1545" width="15.7109375" style="363" customWidth="1"/>
    <col min="1546" max="1546" width="6" style="363" customWidth="1"/>
    <col min="1547" max="1552" width="8.42578125" style="363" customWidth="1"/>
    <col min="1553" max="1792" width="8.42578125" style="363"/>
    <col min="1793" max="1793" width="8.7109375" style="363" customWidth="1"/>
    <col min="1794" max="1794" width="4.85546875" style="363" customWidth="1"/>
    <col min="1795" max="1795" width="31.7109375" style="363" customWidth="1"/>
    <col min="1796" max="1796" width="1" style="363" customWidth="1"/>
    <col min="1797" max="1797" width="9.85546875" style="363" customWidth="1"/>
    <col min="1798" max="1799" width="11.42578125" style="363" customWidth="1"/>
    <col min="1800" max="1800" width="5.42578125" style="363" customWidth="1"/>
    <col min="1801" max="1801" width="15.7109375" style="363" customWidth="1"/>
    <col min="1802" max="1802" width="6" style="363" customWidth="1"/>
    <col min="1803" max="1808" width="8.42578125" style="363" customWidth="1"/>
    <col min="1809" max="2048" width="8.42578125" style="363"/>
    <col min="2049" max="2049" width="8.7109375" style="363" customWidth="1"/>
    <col min="2050" max="2050" width="4.85546875" style="363" customWidth="1"/>
    <col min="2051" max="2051" width="31.7109375" style="363" customWidth="1"/>
    <col min="2052" max="2052" width="1" style="363" customWidth="1"/>
    <col min="2053" max="2053" width="9.85546875" style="363" customWidth="1"/>
    <col min="2054" max="2055" width="11.42578125" style="363" customWidth="1"/>
    <col min="2056" max="2056" width="5.42578125" style="363" customWidth="1"/>
    <col min="2057" max="2057" width="15.7109375" style="363" customWidth="1"/>
    <col min="2058" max="2058" width="6" style="363" customWidth="1"/>
    <col min="2059" max="2064" width="8.42578125" style="363" customWidth="1"/>
    <col min="2065" max="2304" width="8.42578125" style="363"/>
    <col min="2305" max="2305" width="8.7109375" style="363" customWidth="1"/>
    <col min="2306" max="2306" width="4.85546875" style="363" customWidth="1"/>
    <col min="2307" max="2307" width="31.7109375" style="363" customWidth="1"/>
    <col min="2308" max="2308" width="1" style="363" customWidth="1"/>
    <col min="2309" max="2309" width="9.85546875" style="363" customWidth="1"/>
    <col min="2310" max="2311" width="11.42578125" style="363" customWidth="1"/>
    <col min="2312" max="2312" width="5.42578125" style="363" customWidth="1"/>
    <col min="2313" max="2313" width="15.7109375" style="363" customWidth="1"/>
    <col min="2314" max="2314" width="6" style="363" customWidth="1"/>
    <col min="2315" max="2320" width="8.42578125" style="363" customWidth="1"/>
    <col min="2321" max="2560" width="8.42578125" style="363"/>
    <col min="2561" max="2561" width="8.7109375" style="363" customWidth="1"/>
    <col min="2562" max="2562" width="4.85546875" style="363" customWidth="1"/>
    <col min="2563" max="2563" width="31.7109375" style="363" customWidth="1"/>
    <col min="2564" max="2564" width="1" style="363" customWidth="1"/>
    <col min="2565" max="2565" width="9.85546875" style="363" customWidth="1"/>
    <col min="2566" max="2567" width="11.42578125" style="363" customWidth="1"/>
    <col min="2568" max="2568" width="5.42578125" style="363" customWidth="1"/>
    <col min="2569" max="2569" width="15.7109375" style="363" customWidth="1"/>
    <col min="2570" max="2570" width="6" style="363" customWidth="1"/>
    <col min="2571" max="2576" width="8.42578125" style="363" customWidth="1"/>
    <col min="2577" max="2816" width="8.42578125" style="363"/>
    <col min="2817" max="2817" width="8.7109375" style="363" customWidth="1"/>
    <col min="2818" max="2818" width="4.85546875" style="363" customWidth="1"/>
    <col min="2819" max="2819" width="31.7109375" style="363" customWidth="1"/>
    <col min="2820" max="2820" width="1" style="363" customWidth="1"/>
    <col min="2821" max="2821" width="9.85546875" style="363" customWidth="1"/>
    <col min="2822" max="2823" width="11.42578125" style="363" customWidth="1"/>
    <col min="2824" max="2824" width="5.42578125" style="363" customWidth="1"/>
    <col min="2825" max="2825" width="15.7109375" style="363" customWidth="1"/>
    <col min="2826" max="2826" width="6" style="363" customWidth="1"/>
    <col min="2827" max="2832" width="8.42578125" style="363" customWidth="1"/>
    <col min="2833" max="3072" width="8.42578125" style="363"/>
    <col min="3073" max="3073" width="8.7109375" style="363" customWidth="1"/>
    <col min="3074" max="3074" width="4.85546875" style="363" customWidth="1"/>
    <col min="3075" max="3075" width="31.7109375" style="363" customWidth="1"/>
    <col min="3076" max="3076" width="1" style="363" customWidth="1"/>
    <col min="3077" max="3077" width="9.85546875" style="363" customWidth="1"/>
    <col min="3078" max="3079" width="11.42578125" style="363" customWidth="1"/>
    <col min="3080" max="3080" width="5.42578125" style="363" customWidth="1"/>
    <col min="3081" max="3081" width="15.7109375" style="363" customWidth="1"/>
    <col min="3082" max="3082" width="6" style="363" customWidth="1"/>
    <col min="3083" max="3088" width="8.42578125" style="363" customWidth="1"/>
    <col min="3089" max="3328" width="8.42578125" style="363"/>
    <col min="3329" max="3329" width="8.7109375" style="363" customWidth="1"/>
    <col min="3330" max="3330" width="4.85546875" style="363" customWidth="1"/>
    <col min="3331" max="3331" width="31.7109375" style="363" customWidth="1"/>
    <col min="3332" max="3332" width="1" style="363" customWidth="1"/>
    <col min="3333" max="3333" width="9.85546875" style="363" customWidth="1"/>
    <col min="3334" max="3335" width="11.42578125" style="363" customWidth="1"/>
    <col min="3336" max="3336" width="5.42578125" style="363" customWidth="1"/>
    <col min="3337" max="3337" width="15.7109375" style="363" customWidth="1"/>
    <col min="3338" max="3338" width="6" style="363" customWidth="1"/>
    <col min="3339" max="3344" width="8.42578125" style="363" customWidth="1"/>
    <col min="3345" max="3584" width="8.42578125" style="363"/>
    <col min="3585" max="3585" width="8.7109375" style="363" customWidth="1"/>
    <col min="3586" max="3586" width="4.85546875" style="363" customWidth="1"/>
    <col min="3587" max="3587" width="31.7109375" style="363" customWidth="1"/>
    <col min="3588" max="3588" width="1" style="363" customWidth="1"/>
    <col min="3589" max="3589" width="9.85546875" style="363" customWidth="1"/>
    <col min="3590" max="3591" width="11.42578125" style="363" customWidth="1"/>
    <col min="3592" max="3592" width="5.42578125" style="363" customWidth="1"/>
    <col min="3593" max="3593" width="15.7109375" style="363" customWidth="1"/>
    <col min="3594" max="3594" width="6" style="363" customWidth="1"/>
    <col min="3595" max="3600" width="8.42578125" style="363" customWidth="1"/>
    <col min="3601" max="3840" width="8.42578125" style="363"/>
    <col min="3841" max="3841" width="8.7109375" style="363" customWidth="1"/>
    <col min="3842" max="3842" width="4.85546875" style="363" customWidth="1"/>
    <col min="3843" max="3843" width="31.7109375" style="363" customWidth="1"/>
    <col min="3844" max="3844" width="1" style="363" customWidth="1"/>
    <col min="3845" max="3845" width="9.85546875" style="363" customWidth="1"/>
    <col min="3846" max="3847" width="11.42578125" style="363" customWidth="1"/>
    <col min="3848" max="3848" width="5.42578125" style="363" customWidth="1"/>
    <col min="3849" max="3849" width="15.7109375" style="363" customWidth="1"/>
    <col min="3850" max="3850" width="6" style="363" customWidth="1"/>
    <col min="3851" max="3856" width="8.42578125" style="363" customWidth="1"/>
    <col min="3857" max="4096" width="8.42578125" style="363"/>
    <col min="4097" max="4097" width="8.7109375" style="363" customWidth="1"/>
    <col min="4098" max="4098" width="4.85546875" style="363" customWidth="1"/>
    <col min="4099" max="4099" width="31.7109375" style="363" customWidth="1"/>
    <col min="4100" max="4100" width="1" style="363" customWidth="1"/>
    <col min="4101" max="4101" width="9.85546875" style="363" customWidth="1"/>
    <col min="4102" max="4103" width="11.42578125" style="363" customWidth="1"/>
    <col min="4104" max="4104" width="5.42578125" style="363" customWidth="1"/>
    <col min="4105" max="4105" width="15.7109375" style="363" customWidth="1"/>
    <col min="4106" max="4106" width="6" style="363" customWidth="1"/>
    <col min="4107" max="4112" width="8.42578125" style="363" customWidth="1"/>
    <col min="4113" max="4352" width="8.42578125" style="363"/>
    <col min="4353" max="4353" width="8.7109375" style="363" customWidth="1"/>
    <col min="4354" max="4354" width="4.85546875" style="363" customWidth="1"/>
    <col min="4355" max="4355" width="31.7109375" style="363" customWidth="1"/>
    <col min="4356" max="4356" width="1" style="363" customWidth="1"/>
    <col min="4357" max="4357" width="9.85546875" style="363" customWidth="1"/>
    <col min="4358" max="4359" width="11.42578125" style="363" customWidth="1"/>
    <col min="4360" max="4360" width="5.42578125" style="363" customWidth="1"/>
    <col min="4361" max="4361" width="15.7109375" style="363" customWidth="1"/>
    <col min="4362" max="4362" width="6" style="363" customWidth="1"/>
    <col min="4363" max="4368" width="8.42578125" style="363" customWidth="1"/>
    <col min="4369" max="4608" width="8.42578125" style="363"/>
    <col min="4609" max="4609" width="8.7109375" style="363" customWidth="1"/>
    <col min="4610" max="4610" width="4.85546875" style="363" customWidth="1"/>
    <col min="4611" max="4611" width="31.7109375" style="363" customWidth="1"/>
    <col min="4612" max="4612" width="1" style="363" customWidth="1"/>
    <col min="4613" max="4613" width="9.85546875" style="363" customWidth="1"/>
    <col min="4614" max="4615" width="11.42578125" style="363" customWidth="1"/>
    <col min="4616" max="4616" width="5.42578125" style="363" customWidth="1"/>
    <col min="4617" max="4617" width="15.7109375" style="363" customWidth="1"/>
    <col min="4618" max="4618" width="6" style="363" customWidth="1"/>
    <col min="4619" max="4624" width="8.42578125" style="363" customWidth="1"/>
    <col min="4625" max="4864" width="8.42578125" style="363"/>
    <col min="4865" max="4865" width="8.7109375" style="363" customWidth="1"/>
    <col min="4866" max="4866" width="4.85546875" style="363" customWidth="1"/>
    <col min="4867" max="4867" width="31.7109375" style="363" customWidth="1"/>
    <col min="4868" max="4868" width="1" style="363" customWidth="1"/>
    <col min="4869" max="4869" width="9.85546875" style="363" customWidth="1"/>
    <col min="4870" max="4871" width="11.42578125" style="363" customWidth="1"/>
    <col min="4872" max="4872" width="5.42578125" style="363" customWidth="1"/>
    <col min="4873" max="4873" width="15.7109375" style="363" customWidth="1"/>
    <col min="4874" max="4874" width="6" style="363" customWidth="1"/>
    <col min="4875" max="4880" width="8.42578125" style="363" customWidth="1"/>
    <col min="4881" max="5120" width="8.42578125" style="363"/>
    <col min="5121" max="5121" width="8.7109375" style="363" customWidth="1"/>
    <col min="5122" max="5122" width="4.85546875" style="363" customWidth="1"/>
    <col min="5123" max="5123" width="31.7109375" style="363" customWidth="1"/>
    <col min="5124" max="5124" width="1" style="363" customWidth="1"/>
    <col min="5125" max="5125" width="9.85546875" style="363" customWidth="1"/>
    <col min="5126" max="5127" width="11.42578125" style="363" customWidth="1"/>
    <col min="5128" max="5128" width="5.42578125" style="363" customWidth="1"/>
    <col min="5129" max="5129" width="15.7109375" style="363" customWidth="1"/>
    <col min="5130" max="5130" width="6" style="363" customWidth="1"/>
    <col min="5131" max="5136" width="8.42578125" style="363" customWidth="1"/>
    <col min="5137" max="5376" width="8.42578125" style="363"/>
    <col min="5377" max="5377" width="8.7109375" style="363" customWidth="1"/>
    <col min="5378" max="5378" width="4.85546875" style="363" customWidth="1"/>
    <col min="5379" max="5379" width="31.7109375" style="363" customWidth="1"/>
    <col min="5380" max="5380" width="1" style="363" customWidth="1"/>
    <col min="5381" max="5381" width="9.85546875" style="363" customWidth="1"/>
    <col min="5382" max="5383" width="11.42578125" style="363" customWidth="1"/>
    <col min="5384" max="5384" width="5.42578125" style="363" customWidth="1"/>
    <col min="5385" max="5385" width="15.7109375" style="363" customWidth="1"/>
    <col min="5386" max="5386" width="6" style="363" customWidth="1"/>
    <col min="5387" max="5392" width="8.42578125" style="363" customWidth="1"/>
    <col min="5393" max="5632" width="8.42578125" style="363"/>
    <col min="5633" max="5633" width="8.7109375" style="363" customWidth="1"/>
    <col min="5634" max="5634" width="4.85546875" style="363" customWidth="1"/>
    <col min="5635" max="5635" width="31.7109375" style="363" customWidth="1"/>
    <col min="5636" max="5636" width="1" style="363" customWidth="1"/>
    <col min="5637" max="5637" width="9.85546875" style="363" customWidth="1"/>
    <col min="5638" max="5639" width="11.42578125" style="363" customWidth="1"/>
    <col min="5640" max="5640" width="5.42578125" style="363" customWidth="1"/>
    <col min="5641" max="5641" width="15.7109375" style="363" customWidth="1"/>
    <col min="5642" max="5642" width="6" style="363" customWidth="1"/>
    <col min="5643" max="5648" width="8.42578125" style="363" customWidth="1"/>
    <col min="5649" max="5888" width="8.42578125" style="363"/>
    <col min="5889" max="5889" width="8.7109375" style="363" customWidth="1"/>
    <col min="5890" max="5890" width="4.85546875" style="363" customWidth="1"/>
    <col min="5891" max="5891" width="31.7109375" style="363" customWidth="1"/>
    <col min="5892" max="5892" width="1" style="363" customWidth="1"/>
    <col min="5893" max="5893" width="9.85546875" style="363" customWidth="1"/>
    <col min="5894" max="5895" width="11.42578125" style="363" customWidth="1"/>
    <col min="5896" max="5896" width="5.42578125" style="363" customWidth="1"/>
    <col min="5897" max="5897" width="15.7109375" style="363" customWidth="1"/>
    <col min="5898" max="5898" width="6" style="363" customWidth="1"/>
    <col min="5899" max="5904" width="8.42578125" style="363" customWidth="1"/>
    <col min="5905" max="6144" width="8.42578125" style="363"/>
    <col min="6145" max="6145" width="8.7109375" style="363" customWidth="1"/>
    <col min="6146" max="6146" width="4.85546875" style="363" customWidth="1"/>
    <col min="6147" max="6147" width="31.7109375" style="363" customWidth="1"/>
    <col min="6148" max="6148" width="1" style="363" customWidth="1"/>
    <col min="6149" max="6149" width="9.85546875" style="363" customWidth="1"/>
    <col min="6150" max="6151" width="11.42578125" style="363" customWidth="1"/>
    <col min="6152" max="6152" width="5.42578125" style="363" customWidth="1"/>
    <col min="6153" max="6153" width="15.7109375" style="363" customWidth="1"/>
    <col min="6154" max="6154" width="6" style="363" customWidth="1"/>
    <col min="6155" max="6160" width="8.42578125" style="363" customWidth="1"/>
    <col min="6161" max="6400" width="8.42578125" style="363"/>
    <col min="6401" max="6401" width="8.7109375" style="363" customWidth="1"/>
    <col min="6402" max="6402" width="4.85546875" style="363" customWidth="1"/>
    <col min="6403" max="6403" width="31.7109375" style="363" customWidth="1"/>
    <col min="6404" max="6404" width="1" style="363" customWidth="1"/>
    <col min="6405" max="6405" width="9.85546875" style="363" customWidth="1"/>
    <col min="6406" max="6407" width="11.42578125" style="363" customWidth="1"/>
    <col min="6408" max="6408" width="5.42578125" style="363" customWidth="1"/>
    <col min="6409" max="6409" width="15.7109375" style="363" customWidth="1"/>
    <col min="6410" max="6410" width="6" style="363" customWidth="1"/>
    <col min="6411" max="6416" width="8.42578125" style="363" customWidth="1"/>
    <col min="6417" max="6656" width="8.42578125" style="363"/>
    <col min="6657" max="6657" width="8.7109375" style="363" customWidth="1"/>
    <col min="6658" max="6658" width="4.85546875" style="363" customWidth="1"/>
    <col min="6659" max="6659" width="31.7109375" style="363" customWidth="1"/>
    <col min="6660" max="6660" width="1" style="363" customWidth="1"/>
    <col min="6661" max="6661" width="9.85546875" style="363" customWidth="1"/>
    <col min="6662" max="6663" width="11.42578125" style="363" customWidth="1"/>
    <col min="6664" max="6664" width="5.42578125" style="363" customWidth="1"/>
    <col min="6665" max="6665" width="15.7109375" style="363" customWidth="1"/>
    <col min="6666" max="6666" width="6" style="363" customWidth="1"/>
    <col min="6667" max="6672" width="8.42578125" style="363" customWidth="1"/>
    <col min="6673" max="6912" width="8.42578125" style="363"/>
    <col min="6913" max="6913" width="8.7109375" style="363" customWidth="1"/>
    <col min="6914" max="6914" width="4.85546875" style="363" customWidth="1"/>
    <col min="6915" max="6915" width="31.7109375" style="363" customWidth="1"/>
    <col min="6916" max="6916" width="1" style="363" customWidth="1"/>
    <col min="6917" max="6917" width="9.85546875" style="363" customWidth="1"/>
    <col min="6918" max="6919" width="11.42578125" style="363" customWidth="1"/>
    <col min="6920" max="6920" width="5.42578125" style="363" customWidth="1"/>
    <col min="6921" max="6921" width="15.7109375" style="363" customWidth="1"/>
    <col min="6922" max="6922" width="6" style="363" customWidth="1"/>
    <col min="6923" max="6928" width="8.42578125" style="363" customWidth="1"/>
    <col min="6929" max="7168" width="8.42578125" style="363"/>
    <col min="7169" max="7169" width="8.7109375" style="363" customWidth="1"/>
    <col min="7170" max="7170" width="4.85546875" style="363" customWidth="1"/>
    <col min="7171" max="7171" width="31.7109375" style="363" customWidth="1"/>
    <col min="7172" max="7172" width="1" style="363" customWidth="1"/>
    <col min="7173" max="7173" width="9.85546875" style="363" customWidth="1"/>
    <col min="7174" max="7175" width="11.42578125" style="363" customWidth="1"/>
    <col min="7176" max="7176" width="5.42578125" style="363" customWidth="1"/>
    <col min="7177" max="7177" width="15.7109375" style="363" customWidth="1"/>
    <col min="7178" max="7178" width="6" style="363" customWidth="1"/>
    <col min="7179" max="7184" width="8.42578125" style="363" customWidth="1"/>
    <col min="7185" max="7424" width="8.42578125" style="363"/>
    <col min="7425" max="7425" width="8.7109375" style="363" customWidth="1"/>
    <col min="7426" max="7426" width="4.85546875" style="363" customWidth="1"/>
    <col min="7427" max="7427" width="31.7109375" style="363" customWidth="1"/>
    <col min="7428" max="7428" width="1" style="363" customWidth="1"/>
    <col min="7429" max="7429" width="9.85546875" style="363" customWidth="1"/>
    <col min="7430" max="7431" width="11.42578125" style="363" customWidth="1"/>
    <col min="7432" max="7432" width="5.42578125" style="363" customWidth="1"/>
    <col min="7433" max="7433" width="15.7109375" style="363" customWidth="1"/>
    <col min="7434" max="7434" width="6" style="363" customWidth="1"/>
    <col min="7435" max="7440" width="8.42578125" style="363" customWidth="1"/>
    <col min="7441" max="7680" width="8.42578125" style="363"/>
    <col min="7681" max="7681" width="8.7109375" style="363" customWidth="1"/>
    <col min="7682" max="7682" width="4.85546875" style="363" customWidth="1"/>
    <col min="7683" max="7683" width="31.7109375" style="363" customWidth="1"/>
    <col min="7684" max="7684" width="1" style="363" customWidth="1"/>
    <col min="7685" max="7685" width="9.85546875" style="363" customWidth="1"/>
    <col min="7686" max="7687" width="11.42578125" style="363" customWidth="1"/>
    <col min="7688" max="7688" width="5.42578125" style="363" customWidth="1"/>
    <col min="7689" max="7689" width="15.7109375" style="363" customWidth="1"/>
    <col min="7690" max="7690" width="6" style="363" customWidth="1"/>
    <col min="7691" max="7696" width="8.42578125" style="363" customWidth="1"/>
    <col min="7697" max="7936" width="8.42578125" style="363"/>
    <col min="7937" max="7937" width="8.7109375" style="363" customWidth="1"/>
    <col min="7938" max="7938" width="4.85546875" style="363" customWidth="1"/>
    <col min="7939" max="7939" width="31.7109375" style="363" customWidth="1"/>
    <col min="7940" max="7940" width="1" style="363" customWidth="1"/>
    <col min="7941" max="7941" width="9.85546875" style="363" customWidth="1"/>
    <col min="7942" max="7943" width="11.42578125" style="363" customWidth="1"/>
    <col min="7944" max="7944" width="5.42578125" style="363" customWidth="1"/>
    <col min="7945" max="7945" width="15.7109375" style="363" customWidth="1"/>
    <col min="7946" max="7946" width="6" style="363" customWidth="1"/>
    <col min="7947" max="7952" width="8.42578125" style="363" customWidth="1"/>
    <col min="7953" max="8192" width="8.42578125" style="363"/>
    <col min="8193" max="8193" width="8.7109375" style="363" customWidth="1"/>
    <col min="8194" max="8194" width="4.85546875" style="363" customWidth="1"/>
    <col min="8195" max="8195" width="31.7109375" style="363" customWidth="1"/>
    <col min="8196" max="8196" width="1" style="363" customWidth="1"/>
    <col min="8197" max="8197" width="9.85546875" style="363" customWidth="1"/>
    <col min="8198" max="8199" width="11.42578125" style="363" customWidth="1"/>
    <col min="8200" max="8200" width="5.42578125" style="363" customWidth="1"/>
    <col min="8201" max="8201" width="15.7109375" style="363" customWidth="1"/>
    <col min="8202" max="8202" width="6" style="363" customWidth="1"/>
    <col min="8203" max="8208" width="8.42578125" style="363" customWidth="1"/>
    <col min="8209" max="8448" width="8.42578125" style="363"/>
    <col min="8449" max="8449" width="8.7109375" style="363" customWidth="1"/>
    <col min="8450" max="8450" width="4.85546875" style="363" customWidth="1"/>
    <col min="8451" max="8451" width="31.7109375" style="363" customWidth="1"/>
    <col min="8452" max="8452" width="1" style="363" customWidth="1"/>
    <col min="8453" max="8453" width="9.85546875" style="363" customWidth="1"/>
    <col min="8454" max="8455" width="11.42578125" style="363" customWidth="1"/>
    <col min="8456" max="8456" width="5.42578125" style="363" customWidth="1"/>
    <col min="8457" max="8457" width="15.7109375" style="363" customWidth="1"/>
    <col min="8458" max="8458" width="6" style="363" customWidth="1"/>
    <col min="8459" max="8464" width="8.42578125" style="363" customWidth="1"/>
    <col min="8465" max="8704" width="8.42578125" style="363"/>
    <col min="8705" max="8705" width="8.7109375" style="363" customWidth="1"/>
    <col min="8706" max="8706" width="4.85546875" style="363" customWidth="1"/>
    <col min="8707" max="8707" width="31.7109375" style="363" customWidth="1"/>
    <col min="8708" max="8708" width="1" style="363" customWidth="1"/>
    <col min="8709" max="8709" width="9.85546875" style="363" customWidth="1"/>
    <col min="8710" max="8711" width="11.42578125" style="363" customWidth="1"/>
    <col min="8712" max="8712" width="5.42578125" style="363" customWidth="1"/>
    <col min="8713" max="8713" width="15.7109375" style="363" customWidth="1"/>
    <col min="8714" max="8714" width="6" style="363" customWidth="1"/>
    <col min="8715" max="8720" width="8.42578125" style="363" customWidth="1"/>
    <col min="8721" max="8960" width="8.42578125" style="363"/>
    <col min="8961" max="8961" width="8.7109375" style="363" customWidth="1"/>
    <col min="8962" max="8962" width="4.85546875" style="363" customWidth="1"/>
    <col min="8963" max="8963" width="31.7109375" style="363" customWidth="1"/>
    <col min="8964" max="8964" width="1" style="363" customWidth="1"/>
    <col min="8965" max="8965" width="9.85546875" style="363" customWidth="1"/>
    <col min="8966" max="8967" width="11.42578125" style="363" customWidth="1"/>
    <col min="8968" max="8968" width="5.42578125" style="363" customWidth="1"/>
    <col min="8969" max="8969" width="15.7109375" style="363" customWidth="1"/>
    <col min="8970" max="8970" width="6" style="363" customWidth="1"/>
    <col min="8971" max="8976" width="8.42578125" style="363" customWidth="1"/>
    <col min="8977" max="9216" width="8.42578125" style="363"/>
    <col min="9217" max="9217" width="8.7109375" style="363" customWidth="1"/>
    <col min="9218" max="9218" width="4.85546875" style="363" customWidth="1"/>
    <col min="9219" max="9219" width="31.7109375" style="363" customWidth="1"/>
    <col min="9220" max="9220" width="1" style="363" customWidth="1"/>
    <col min="9221" max="9221" width="9.85546875" style="363" customWidth="1"/>
    <col min="9222" max="9223" width="11.42578125" style="363" customWidth="1"/>
    <col min="9224" max="9224" width="5.42578125" style="363" customWidth="1"/>
    <col min="9225" max="9225" width="15.7109375" style="363" customWidth="1"/>
    <col min="9226" max="9226" width="6" style="363" customWidth="1"/>
    <col min="9227" max="9232" width="8.42578125" style="363" customWidth="1"/>
    <col min="9233" max="9472" width="8.42578125" style="363"/>
    <col min="9473" max="9473" width="8.7109375" style="363" customWidth="1"/>
    <col min="9474" max="9474" width="4.85546875" style="363" customWidth="1"/>
    <col min="9475" max="9475" width="31.7109375" style="363" customWidth="1"/>
    <col min="9476" max="9476" width="1" style="363" customWidth="1"/>
    <col min="9477" max="9477" width="9.85546875" style="363" customWidth="1"/>
    <col min="9478" max="9479" width="11.42578125" style="363" customWidth="1"/>
    <col min="9480" max="9480" width="5.42578125" style="363" customWidth="1"/>
    <col min="9481" max="9481" width="15.7109375" style="363" customWidth="1"/>
    <col min="9482" max="9482" width="6" style="363" customWidth="1"/>
    <col min="9483" max="9488" width="8.42578125" style="363" customWidth="1"/>
    <col min="9489" max="9728" width="8.42578125" style="363"/>
    <col min="9729" max="9729" width="8.7109375" style="363" customWidth="1"/>
    <col min="9730" max="9730" width="4.85546875" style="363" customWidth="1"/>
    <col min="9731" max="9731" width="31.7109375" style="363" customWidth="1"/>
    <col min="9732" max="9732" width="1" style="363" customWidth="1"/>
    <col min="9733" max="9733" width="9.85546875" style="363" customWidth="1"/>
    <col min="9734" max="9735" width="11.42578125" style="363" customWidth="1"/>
    <col min="9736" max="9736" width="5.42578125" style="363" customWidth="1"/>
    <col min="9737" max="9737" width="15.7109375" style="363" customWidth="1"/>
    <col min="9738" max="9738" width="6" style="363" customWidth="1"/>
    <col min="9739" max="9744" width="8.42578125" style="363" customWidth="1"/>
    <col min="9745" max="9984" width="8.42578125" style="363"/>
    <col min="9985" max="9985" width="8.7109375" style="363" customWidth="1"/>
    <col min="9986" max="9986" width="4.85546875" style="363" customWidth="1"/>
    <col min="9987" max="9987" width="31.7109375" style="363" customWidth="1"/>
    <col min="9988" max="9988" width="1" style="363" customWidth="1"/>
    <col min="9989" max="9989" width="9.85546875" style="363" customWidth="1"/>
    <col min="9990" max="9991" width="11.42578125" style="363" customWidth="1"/>
    <col min="9992" max="9992" width="5.42578125" style="363" customWidth="1"/>
    <col min="9993" max="9993" width="15.7109375" style="363" customWidth="1"/>
    <col min="9994" max="9994" width="6" style="363" customWidth="1"/>
    <col min="9995" max="10000" width="8.42578125" style="363" customWidth="1"/>
    <col min="10001" max="10240" width="8.42578125" style="363"/>
    <col min="10241" max="10241" width="8.7109375" style="363" customWidth="1"/>
    <col min="10242" max="10242" width="4.85546875" style="363" customWidth="1"/>
    <col min="10243" max="10243" width="31.7109375" style="363" customWidth="1"/>
    <col min="10244" max="10244" width="1" style="363" customWidth="1"/>
    <col min="10245" max="10245" width="9.85546875" style="363" customWidth="1"/>
    <col min="10246" max="10247" width="11.42578125" style="363" customWidth="1"/>
    <col min="10248" max="10248" width="5.42578125" style="363" customWidth="1"/>
    <col min="10249" max="10249" width="15.7109375" style="363" customWidth="1"/>
    <col min="10250" max="10250" width="6" style="363" customWidth="1"/>
    <col min="10251" max="10256" width="8.42578125" style="363" customWidth="1"/>
    <col min="10257" max="10496" width="8.42578125" style="363"/>
    <col min="10497" max="10497" width="8.7109375" style="363" customWidth="1"/>
    <col min="10498" max="10498" width="4.85546875" style="363" customWidth="1"/>
    <col min="10499" max="10499" width="31.7109375" style="363" customWidth="1"/>
    <col min="10500" max="10500" width="1" style="363" customWidth="1"/>
    <col min="10501" max="10501" width="9.85546875" style="363" customWidth="1"/>
    <col min="10502" max="10503" width="11.42578125" style="363" customWidth="1"/>
    <col min="10504" max="10504" width="5.42578125" style="363" customWidth="1"/>
    <col min="10505" max="10505" width="15.7109375" style="363" customWidth="1"/>
    <col min="10506" max="10506" width="6" style="363" customWidth="1"/>
    <col min="10507" max="10512" width="8.42578125" style="363" customWidth="1"/>
    <col min="10513" max="10752" width="8.42578125" style="363"/>
    <col min="10753" max="10753" width="8.7109375" style="363" customWidth="1"/>
    <col min="10754" max="10754" width="4.85546875" style="363" customWidth="1"/>
    <col min="10755" max="10755" width="31.7109375" style="363" customWidth="1"/>
    <col min="10756" max="10756" width="1" style="363" customWidth="1"/>
    <col min="10757" max="10757" width="9.85546875" style="363" customWidth="1"/>
    <col min="10758" max="10759" width="11.42578125" style="363" customWidth="1"/>
    <col min="10760" max="10760" width="5.42578125" style="363" customWidth="1"/>
    <col min="10761" max="10761" width="15.7109375" style="363" customWidth="1"/>
    <col min="10762" max="10762" width="6" style="363" customWidth="1"/>
    <col min="10763" max="10768" width="8.42578125" style="363" customWidth="1"/>
    <col min="10769" max="11008" width="8.42578125" style="363"/>
    <col min="11009" max="11009" width="8.7109375" style="363" customWidth="1"/>
    <col min="11010" max="11010" width="4.85546875" style="363" customWidth="1"/>
    <col min="11011" max="11011" width="31.7109375" style="363" customWidth="1"/>
    <col min="11012" max="11012" width="1" style="363" customWidth="1"/>
    <col min="11013" max="11013" width="9.85546875" style="363" customWidth="1"/>
    <col min="11014" max="11015" width="11.42578125" style="363" customWidth="1"/>
    <col min="11016" max="11016" width="5.42578125" style="363" customWidth="1"/>
    <col min="11017" max="11017" width="15.7109375" style="363" customWidth="1"/>
    <col min="11018" max="11018" width="6" style="363" customWidth="1"/>
    <col min="11019" max="11024" width="8.42578125" style="363" customWidth="1"/>
    <col min="11025" max="11264" width="8.42578125" style="363"/>
    <col min="11265" max="11265" width="8.7109375" style="363" customWidth="1"/>
    <col min="11266" max="11266" width="4.85546875" style="363" customWidth="1"/>
    <col min="11267" max="11267" width="31.7109375" style="363" customWidth="1"/>
    <col min="11268" max="11268" width="1" style="363" customWidth="1"/>
    <col min="11269" max="11269" width="9.85546875" style="363" customWidth="1"/>
    <col min="11270" max="11271" width="11.42578125" style="363" customWidth="1"/>
    <col min="11272" max="11272" width="5.42578125" style="363" customWidth="1"/>
    <col min="11273" max="11273" width="15.7109375" style="363" customWidth="1"/>
    <col min="11274" max="11274" width="6" style="363" customWidth="1"/>
    <col min="11275" max="11280" width="8.42578125" style="363" customWidth="1"/>
    <col min="11281" max="11520" width="8.42578125" style="363"/>
    <col min="11521" max="11521" width="8.7109375" style="363" customWidth="1"/>
    <col min="11522" max="11522" width="4.85546875" style="363" customWidth="1"/>
    <col min="11523" max="11523" width="31.7109375" style="363" customWidth="1"/>
    <col min="11524" max="11524" width="1" style="363" customWidth="1"/>
    <col min="11525" max="11525" width="9.85546875" style="363" customWidth="1"/>
    <col min="11526" max="11527" width="11.42578125" style="363" customWidth="1"/>
    <col min="11528" max="11528" width="5.42578125" style="363" customWidth="1"/>
    <col min="11529" max="11529" width="15.7109375" style="363" customWidth="1"/>
    <col min="11530" max="11530" width="6" style="363" customWidth="1"/>
    <col min="11531" max="11536" width="8.42578125" style="363" customWidth="1"/>
    <col min="11537" max="11776" width="8.42578125" style="363"/>
    <col min="11777" max="11777" width="8.7109375" style="363" customWidth="1"/>
    <col min="11778" max="11778" width="4.85546875" style="363" customWidth="1"/>
    <col min="11779" max="11779" width="31.7109375" style="363" customWidth="1"/>
    <col min="11780" max="11780" width="1" style="363" customWidth="1"/>
    <col min="11781" max="11781" width="9.85546875" style="363" customWidth="1"/>
    <col min="11782" max="11783" width="11.42578125" style="363" customWidth="1"/>
    <col min="11784" max="11784" width="5.42578125" style="363" customWidth="1"/>
    <col min="11785" max="11785" width="15.7109375" style="363" customWidth="1"/>
    <col min="11786" max="11786" width="6" style="363" customWidth="1"/>
    <col min="11787" max="11792" width="8.42578125" style="363" customWidth="1"/>
    <col min="11793" max="12032" width="8.42578125" style="363"/>
    <col min="12033" max="12033" width="8.7109375" style="363" customWidth="1"/>
    <col min="12034" max="12034" width="4.85546875" style="363" customWidth="1"/>
    <col min="12035" max="12035" width="31.7109375" style="363" customWidth="1"/>
    <col min="12036" max="12036" width="1" style="363" customWidth="1"/>
    <col min="12037" max="12037" width="9.85546875" style="363" customWidth="1"/>
    <col min="12038" max="12039" width="11.42578125" style="363" customWidth="1"/>
    <col min="12040" max="12040" width="5.42578125" style="363" customWidth="1"/>
    <col min="12041" max="12041" width="15.7109375" style="363" customWidth="1"/>
    <col min="12042" max="12042" width="6" style="363" customWidth="1"/>
    <col min="12043" max="12048" width="8.42578125" style="363" customWidth="1"/>
    <col min="12049" max="12288" width="8.42578125" style="363"/>
    <col min="12289" max="12289" width="8.7109375" style="363" customWidth="1"/>
    <col min="12290" max="12290" width="4.85546875" style="363" customWidth="1"/>
    <col min="12291" max="12291" width="31.7109375" style="363" customWidth="1"/>
    <col min="12292" max="12292" width="1" style="363" customWidth="1"/>
    <col min="12293" max="12293" width="9.85546875" style="363" customWidth="1"/>
    <col min="12294" max="12295" width="11.42578125" style="363" customWidth="1"/>
    <col min="12296" max="12296" width="5.42578125" style="363" customWidth="1"/>
    <col min="12297" max="12297" width="15.7109375" style="363" customWidth="1"/>
    <col min="12298" max="12298" width="6" style="363" customWidth="1"/>
    <col min="12299" max="12304" width="8.42578125" style="363" customWidth="1"/>
    <col min="12305" max="12544" width="8.42578125" style="363"/>
    <col min="12545" max="12545" width="8.7109375" style="363" customWidth="1"/>
    <col min="12546" max="12546" width="4.85546875" style="363" customWidth="1"/>
    <col min="12547" max="12547" width="31.7109375" style="363" customWidth="1"/>
    <col min="12548" max="12548" width="1" style="363" customWidth="1"/>
    <col min="12549" max="12549" width="9.85546875" style="363" customWidth="1"/>
    <col min="12550" max="12551" width="11.42578125" style="363" customWidth="1"/>
    <col min="12552" max="12552" width="5.42578125" style="363" customWidth="1"/>
    <col min="12553" max="12553" width="15.7109375" style="363" customWidth="1"/>
    <col min="12554" max="12554" width="6" style="363" customWidth="1"/>
    <col min="12555" max="12560" width="8.42578125" style="363" customWidth="1"/>
    <col min="12561" max="12800" width="8.42578125" style="363"/>
    <col min="12801" max="12801" width="8.7109375" style="363" customWidth="1"/>
    <col min="12802" max="12802" width="4.85546875" style="363" customWidth="1"/>
    <col min="12803" max="12803" width="31.7109375" style="363" customWidth="1"/>
    <col min="12804" max="12804" width="1" style="363" customWidth="1"/>
    <col min="12805" max="12805" width="9.85546875" style="363" customWidth="1"/>
    <col min="12806" max="12807" width="11.42578125" style="363" customWidth="1"/>
    <col min="12808" max="12808" width="5.42578125" style="363" customWidth="1"/>
    <col min="12809" max="12809" width="15.7109375" style="363" customWidth="1"/>
    <col min="12810" max="12810" width="6" style="363" customWidth="1"/>
    <col min="12811" max="12816" width="8.42578125" style="363" customWidth="1"/>
    <col min="12817" max="13056" width="8.42578125" style="363"/>
    <col min="13057" max="13057" width="8.7109375" style="363" customWidth="1"/>
    <col min="13058" max="13058" width="4.85546875" style="363" customWidth="1"/>
    <col min="13059" max="13059" width="31.7109375" style="363" customWidth="1"/>
    <col min="13060" max="13060" width="1" style="363" customWidth="1"/>
    <col min="13061" max="13061" width="9.85546875" style="363" customWidth="1"/>
    <col min="13062" max="13063" width="11.42578125" style="363" customWidth="1"/>
    <col min="13064" max="13064" width="5.42578125" style="363" customWidth="1"/>
    <col min="13065" max="13065" width="15.7109375" style="363" customWidth="1"/>
    <col min="13066" max="13066" width="6" style="363" customWidth="1"/>
    <col min="13067" max="13072" width="8.42578125" style="363" customWidth="1"/>
    <col min="13073" max="13312" width="8.42578125" style="363"/>
    <col min="13313" max="13313" width="8.7109375" style="363" customWidth="1"/>
    <col min="13314" max="13314" width="4.85546875" style="363" customWidth="1"/>
    <col min="13315" max="13315" width="31.7109375" style="363" customWidth="1"/>
    <col min="13316" max="13316" width="1" style="363" customWidth="1"/>
    <col min="13317" max="13317" width="9.85546875" style="363" customWidth="1"/>
    <col min="13318" max="13319" width="11.42578125" style="363" customWidth="1"/>
    <col min="13320" max="13320" width="5.42578125" style="363" customWidth="1"/>
    <col min="13321" max="13321" width="15.7109375" style="363" customWidth="1"/>
    <col min="13322" max="13322" width="6" style="363" customWidth="1"/>
    <col min="13323" max="13328" width="8.42578125" style="363" customWidth="1"/>
    <col min="13329" max="13568" width="8.42578125" style="363"/>
    <col min="13569" max="13569" width="8.7109375" style="363" customWidth="1"/>
    <col min="13570" max="13570" width="4.85546875" style="363" customWidth="1"/>
    <col min="13571" max="13571" width="31.7109375" style="363" customWidth="1"/>
    <col min="13572" max="13572" width="1" style="363" customWidth="1"/>
    <col min="13573" max="13573" width="9.85546875" style="363" customWidth="1"/>
    <col min="13574" max="13575" width="11.42578125" style="363" customWidth="1"/>
    <col min="13576" max="13576" width="5.42578125" style="363" customWidth="1"/>
    <col min="13577" max="13577" width="15.7109375" style="363" customWidth="1"/>
    <col min="13578" max="13578" width="6" style="363" customWidth="1"/>
    <col min="13579" max="13584" width="8.42578125" style="363" customWidth="1"/>
    <col min="13585" max="13824" width="8.42578125" style="363"/>
    <col min="13825" max="13825" width="8.7109375" style="363" customWidth="1"/>
    <col min="13826" max="13826" width="4.85546875" style="363" customWidth="1"/>
    <col min="13827" max="13827" width="31.7109375" style="363" customWidth="1"/>
    <col min="13828" max="13828" width="1" style="363" customWidth="1"/>
    <col min="13829" max="13829" width="9.85546875" style="363" customWidth="1"/>
    <col min="13830" max="13831" width="11.42578125" style="363" customWidth="1"/>
    <col min="13832" max="13832" width="5.42578125" style="363" customWidth="1"/>
    <col min="13833" max="13833" width="15.7109375" style="363" customWidth="1"/>
    <col min="13834" max="13834" width="6" style="363" customWidth="1"/>
    <col min="13835" max="13840" width="8.42578125" style="363" customWidth="1"/>
    <col min="13841" max="14080" width="8.42578125" style="363"/>
    <col min="14081" max="14081" width="8.7109375" style="363" customWidth="1"/>
    <col min="14082" max="14082" width="4.85546875" style="363" customWidth="1"/>
    <col min="14083" max="14083" width="31.7109375" style="363" customWidth="1"/>
    <col min="14084" max="14084" width="1" style="363" customWidth="1"/>
    <col min="14085" max="14085" width="9.85546875" style="363" customWidth="1"/>
    <col min="14086" max="14087" width="11.42578125" style="363" customWidth="1"/>
    <col min="14088" max="14088" width="5.42578125" style="363" customWidth="1"/>
    <col min="14089" max="14089" width="15.7109375" style="363" customWidth="1"/>
    <col min="14090" max="14090" width="6" style="363" customWidth="1"/>
    <col min="14091" max="14096" width="8.42578125" style="363" customWidth="1"/>
    <col min="14097" max="14336" width="8.42578125" style="363"/>
    <col min="14337" max="14337" width="8.7109375" style="363" customWidth="1"/>
    <col min="14338" max="14338" width="4.85546875" style="363" customWidth="1"/>
    <col min="14339" max="14339" width="31.7109375" style="363" customWidth="1"/>
    <col min="14340" max="14340" width="1" style="363" customWidth="1"/>
    <col min="14341" max="14341" width="9.85546875" style="363" customWidth="1"/>
    <col min="14342" max="14343" width="11.42578125" style="363" customWidth="1"/>
    <col min="14344" max="14344" width="5.42578125" style="363" customWidth="1"/>
    <col min="14345" max="14345" width="15.7109375" style="363" customWidth="1"/>
    <col min="14346" max="14346" width="6" style="363" customWidth="1"/>
    <col min="14347" max="14352" width="8.42578125" style="363" customWidth="1"/>
    <col min="14353" max="14592" width="8.42578125" style="363"/>
    <col min="14593" max="14593" width="8.7109375" style="363" customWidth="1"/>
    <col min="14594" max="14594" width="4.85546875" style="363" customWidth="1"/>
    <col min="14595" max="14595" width="31.7109375" style="363" customWidth="1"/>
    <col min="14596" max="14596" width="1" style="363" customWidth="1"/>
    <col min="14597" max="14597" width="9.85546875" style="363" customWidth="1"/>
    <col min="14598" max="14599" width="11.42578125" style="363" customWidth="1"/>
    <col min="14600" max="14600" width="5.42578125" style="363" customWidth="1"/>
    <col min="14601" max="14601" width="15.7109375" style="363" customWidth="1"/>
    <col min="14602" max="14602" width="6" style="363" customWidth="1"/>
    <col min="14603" max="14608" width="8.42578125" style="363" customWidth="1"/>
    <col min="14609" max="14848" width="8.42578125" style="363"/>
    <col min="14849" max="14849" width="8.7109375" style="363" customWidth="1"/>
    <col min="14850" max="14850" width="4.85546875" style="363" customWidth="1"/>
    <col min="14851" max="14851" width="31.7109375" style="363" customWidth="1"/>
    <col min="14852" max="14852" width="1" style="363" customWidth="1"/>
    <col min="14853" max="14853" width="9.85546875" style="363" customWidth="1"/>
    <col min="14854" max="14855" width="11.42578125" style="363" customWidth="1"/>
    <col min="14856" max="14856" width="5.42578125" style="363" customWidth="1"/>
    <col min="14857" max="14857" width="15.7109375" style="363" customWidth="1"/>
    <col min="14858" max="14858" width="6" style="363" customWidth="1"/>
    <col min="14859" max="14864" width="8.42578125" style="363" customWidth="1"/>
    <col min="14865" max="15104" width="8.42578125" style="363"/>
    <col min="15105" max="15105" width="8.7109375" style="363" customWidth="1"/>
    <col min="15106" max="15106" width="4.85546875" style="363" customWidth="1"/>
    <col min="15107" max="15107" width="31.7109375" style="363" customWidth="1"/>
    <col min="15108" max="15108" width="1" style="363" customWidth="1"/>
    <col min="15109" max="15109" width="9.85546875" style="363" customWidth="1"/>
    <col min="15110" max="15111" width="11.42578125" style="363" customWidth="1"/>
    <col min="15112" max="15112" width="5.42578125" style="363" customWidth="1"/>
    <col min="15113" max="15113" width="15.7109375" style="363" customWidth="1"/>
    <col min="15114" max="15114" width="6" style="363" customWidth="1"/>
    <col min="15115" max="15120" width="8.42578125" style="363" customWidth="1"/>
    <col min="15121" max="15360" width="8.42578125" style="363"/>
    <col min="15361" max="15361" width="8.7109375" style="363" customWidth="1"/>
    <col min="15362" max="15362" width="4.85546875" style="363" customWidth="1"/>
    <col min="15363" max="15363" width="31.7109375" style="363" customWidth="1"/>
    <col min="15364" max="15364" width="1" style="363" customWidth="1"/>
    <col min="15365" max="15365" width="9.85546875" style="363" customWidth="1"/>
    <col min="15366" max="15367" width="11.42578125" style="363" customWidth="1"/>
    <col min="15368" max="15368" width="5.42578125" style="363" customWidth="1"/>
    <col min="15369" max="15369" width="15.7109375" style="363" customWidth="1"/>
    <col min="15370" max="15370" width="6" style="363" customWidth="1"/>
    <col min="15371" max="15376" width="8.42578125" style="363" customWidth="1"/>
    <col min="15377" max="15616" width="8.42578125" style="363"/>
    <col min="15617" max="15617" width="8.7109375" style="363" customWidth="1"/>
    <col min="15618" max="15618" width="4.85546875" style="363" customWidth="1"/>
    <col min="15619" max="15619" width="31.7109375" style="363" customWidth="1"/>
    <col min="15620" max="15620" width="1" style="363" customWidth="1"/>
    <col min="15621" max="15621" width="9.85546875" style="363" customWidth="1"/>
    <col min="15622" max="15623" width="11.42578125" style="363" customWidth="1"/>
    <col min="15624" max="15624" width="5.42578125" style="363" customWidth="1"/>
    <col min="15625" max="15625" width="15.7109375" style="363" customWidth="1"/>
    <col min="15626" max="15626" width="6" style="363" customWidth="1"/>
    <col min="15627" max="15632" width="8.42578125" style="363" customWidth="1"/>
    <col min="15633" max="15872" width="8.42578125" style="363"/>
    <col min="15873" max="15873" width="8.7109375" style="363" customWidth="1"/>
    <col min="15874" max="15874" width="4.85546875" style="363" customWidth="1"/>
    <col min="15875" max="15875" width="31.7109375" style="363" customWidth="1"/>
    <col min="15876" max="15876" width="1" style="363" customWidth="1"/>
    <col min="15877" max="15877" width="9.85546875" style="363" customWidth="1"/>
    <col min="15878" max="15879" width="11.42578125" style="363" customWidth="1"/>
    <col min="15880" max="15880" width="5.42578125" style="363" customWidth="1"/>
    <col min="15881" max="15881" width="15.7109375" style="363" customWidth="1"/>
    <col min="15882" max="15882" width="6" style="363" customWidth="1"/>
    <col min="15883" max="15888" width="8.42578125" style="363" customWidth="1"/>
    <col min="15889" max="16128" width="8.42578125" style="363"/>
    <col min="16129" max="16129" width="8.7109375" style="363" customWidth="1"/>
    <col min="16130" max="16130" width="4.85546875" style="363" customWidth="1"/>
    <col min="16131" max="16131" width="31.7109375" style="363" customWidth="1"/>
    <col min="16132" max="16132" width="1" style="363" customWidth="1"/>
    <col min="16133" max="16133" width="9.85546875" style="363" customWidth="1"/>
    <col min="16134" max="16135" width="11.42578125" style="363" customWidth="1"/>
    <col min="16136" max="16136" width="5.42578125" style="363" customWidth="1"/>
    <col min="16137" max="16137" width="15.7109375" style="363" customWidth="1"/>
    <col min="16138" max="16138" width="6" style="363" customWidth="1"/>
    <col min="16139" max="16144" width="8.42578125" style="363" customWidth="1"/>
    <col min="16145" max="16384" width="8.42578125" style="363"/>
  </cols>
  <sheetData>
    <row r="1" spans="1:13" s="316" customFormat="1" ht="13.5" customHeight="1" x14ac:dyDescent="0.2">
      <c r="A1" s="310" t="s">
        <v>138</v>
      </c>
      <c r="B1" s="311"/>
      <c r="C1" s="376" t="s">
        <v>412</v>
      </c>
      <c r="D1" s="376"/>
      <c r="E1" s="376"/>
      <c r="F1" s="376"/>
      <c r="G1" s="376"/>
      <c r="H1" s="376"/>
      <c r="I1" s="312"/>
      <c r="J1" s="313"/>
      <c r="K1" s="314"/>
      <c r="L1" s="315"/>
      <c r="M1" s="315"/>
    </row>
    <row r="2" spans="1:13" s="316" customFormat="1" ht="13.5" customHeight="1" x14ac:dyDescent="0.2">
      <c r="A2" s="317"/>
      <c r="B2" s="311"/>
      <c r="C2" s="376"/>
      <c r="D2" s="376"/>
      <c r="E2" s="376"/>
      <c r="F2" s="376"/>
      <c r="G2" s="376"/>
      <c r="H2" s="376"/>
      <c r="I2" s="315"/>
      <c r="J2" s="313"/>
      <c r="K2" s="314"/>
      <c r="L2" s="315"/>
      <c r="M2" s="315"/>
    </row>
    <row r="3" spans="1:13" s="316" customFormat="1" ht="13.5" customHeight="1" x14ac:dyDescent="0.2">
      <c r="A3" s="317"/>
      <c r="B3" s="311"/>
      <c r="C3" s="318"/>
      <c r="D3" s="319"/>
      <c r="E3" s="320"/>
      <c r="F3" s="321"/>
      <c r="G3" s="322"/>
      <c r="H3" s="322"/>
      <c r="I3" s="315"/>
      <c r="J3" s="313"/>
      <c r="K3" s="314"/>
      <c r="L3" s="315"/>
      <c r="M3" s="315"/>
    </row>
    <row r="4" spans="1:13" s="316" customFormat="1" ht="13.5" customHeight="1" x14ac:dyDescent="0.2">
      <c r="A4" s="317"/>
      <c r="B4" s="311"/>
      <c r="C4" s="318"/>
      <c r="D4" s="319"/>
      <c r="E4" s="320"/>
      <c r="F4" s="321"/>
      <c r="G4" s="322"/>
      <c r="H4" s="322"/>
      <c r="I4" s="315"/>
      <c r="J4" s="313"/>
      <c r="K4" s="314"/>
      <c r="L4" s="315"/>
      <c r="M4" s="315"/>
    </row>
    <row r="5" spans="1:13" s="316" customFormat="1" ht="13.5" customHeight="1" x14ac:dyDescent="0.2">
      <c r="A5" s="317"/>
      <c r="B5" s="311"/>
      <c r="C5" s="318"/>
      <c r="D5" s="319"/>
      <c r="E5" s="320"/>
      <c r="F5" s="321"/>
      <c r="G5" s="322"/>
      <c r="H5" s="322"/>
      <c r="I5" s="315"/>
      <c r="J5" s="313"/>
      <c r="K5" s="314"/>
      <c r="L5" s="315"/>
      <c r="M5" s="315"/>
    </row>
    <row r="6" spans="1:13" s="316" customFormat="1" ht="13.5" customHeight="1" x14ac:dyDescent="0.2">
      <c r="A6" s="317"/>
      <c r="B6" s="311"/>
      <c r="C6" s="318"/>
      <c r="D6" s="319"/>
      <c r="E6" s="320"/>
      <c r="F6" s="321"/>
      <c r="G6" s="322"/>
      <c r="H6" s="322"/>
      <c r="I6" s="315"/>
      <c r="J6" s="313"/>
      <c r="K6" s="314"/>
      <c r="L6" s="315"/>
      <c r="M6" s="315"/>
    </row>
    <row r="7" spans="1:13" s="316" customFormat="1" ht="13.5" customHeight="1" x14ac:dyDescent="0.25">
      <c r="A7" s="323"/>
      <c r="B7" s="324"/>
      <c r="C7" s="377" t="s">
        <v>410</v>
      </c>
      <c r="D7" s="377"/>
      <c r="E7" s="377"/>
      <c r="F7" s="377"/>
      <c r="G7" s="377"/>
      <c r="H7" s="325"/>
      <c r="I7" s="315"/>
      <c r="J7" s="313"/>
      <c r="K7" s="314"/>
      <c r="L7" s="315"/>
      <c r="M7" s="315"/>
    </row>
    <row r="8" spans="1:13" s="316" customFormat="1" ht="13.5" customHeight="1" x14ac:dyDescent="0.2">
      <c r="A8" s="317"/>
      <c r="B8" s="311"/>
      <c r="C8" s="318"/>
      <c r="D8" s="319"/>
      <c r="E8" s="320"/>
      <c r="F8" s="321"/>
      <c r="G8" s="322"/>
      <c r="H8" s="322"/>
      <c r="I8" s="326"/>
      <c r="J8" s="313"/>
      <c r="K8" s="314"/>
      <c r="L8" s="315"/>
      <c r="M8" s="315"/>
    </row>
    <row r="9" spans="1:13" s="316" customFormat="1" ht="13.5" customHeight="1" x14ac:dyDescent="0.2">
      <c r="A9" s="317"/>
      <c r="B9" s="311"/>
      <c r="C9" s="318"/>
      <c r="D9" s="319"/>
      <c r="E9" s="320"/>
      <c r="F9" s="321"/>
      <c r="G9" s="322"/>
      <c r="H9" s="322"/>
      <c r="I9" s="326"/>
      <c r="J9" s="313"/>
      <c r="K9" s="314"/>
      <c r="L9" s="315"/>
      <c r="M9" s="315"/>
    </row>
    <row r="10" spans="1:13" s="316" customFormat="1" ht="13.5" customHeight="1" x14ac:dyDescent="0.2">
      <c r="A10" s="317"/>
      <c r="B10" s="311"/>
      <c r="C10" s="318"/>
      <c r="D10" s="319"/>
      <c r="E10" s="320"/>
      <c r="F10" s="321"/>
      <c r="G10" s="322"/>
      <c r="H10" s="322"/>
      <c r="I10" s="326"/>
      <c r="J10" s="313"/>
      <c r="K10" s="314"/>
      <c r="L10" s="315"/>
      <c r="M10" s="315"/>
    </row>
    <row r="11" spans="1:13" s="316" customFormat="1" ht="13.5" customHeight="1" x14ac:dyDescent="0.2">
      <c r="A11" s="317"/>
      <c r="B11" s="311"/>
      <c r="C11" s="318"/>
      <c r="D11" s="319"/>
      <c r="E11" s="320"/>
      <c r="F11" s="321"/>
      <c r="G11" s="322"/>
      <c r="H11" s="322"/>
      <c r="I11" s="326"/>
      <c r="J11" s="313"/>
      <c r="K11" s="314"/>
      <c r="L11" s="315"/>
      <c r="M11" s="315"/>
    </row>
    <row r="12" spans="1:13" s="327" customFormat="1" ht="12.75" x14ac:dyDescent="0.2">
      <c r="C12" s="327" t="s">
        <v>413</v>
      </c>
      <c r="G12" s="331">
        <f>+G13+G14</f>
        <v>0</v>
      </c>
      <c r="H12" s="328" t="s">
        <v>411</v>
      </c>
      <c r="I12" s="328"/>
    </row>
    <row r="13" spans="1:13" s="329" customFormat="1" ht="12.75" x14ac:dyDescent="0.2">
      <c r="C13" s="329" t="s">
        <v>414</v>
      </c>
      <c r="D13" s="330"/>
      <c r="E13" s="330"/>
      <c r="G13" s="367">
        <f>+'javni vodovod'!H56</f>
        <v>0</v>
      </c>
      <c r="H13" s="330" t="s">
        <v>411</v>
      </c>
      <c r="I13" s="330"/>
    </row>
    <row r="14" spans="1:13" s="329" customFormat="1" ht="12.75" x14ac:dyDescent="0.2">
      <c r="C14" s="329" t="s">
        <v>415</v>
      </c>
      <c r="D14" s="330"/>
      <c r="E14" s="330"/>
      <c r="G14" s="367">
        <f>+'VKS-osn'!G28</f>
        <v>0</v>
      </c>
      <c r="H14" s="330" t="s">
        <v>411</v>
      </c>
      <c r="I14" s="330"/>
    </row>
    <row r="15" spans="1:13" s="329" customFormat="1" ht="12.75" x14ac:dyDescent="0.2">
      <c r="D15" s="330"/>
      <c r="E15" s="330"/>
      <c r="F15" s="367"/>
      <c r="G15" s="367"/>
      <c r="H15" s="330"/>
      <c r="I15" s="330"/>
    </row>
    <row r="16" spans="1:13" s="329" customFormat="1" ht="12.75" x14ac:dyDescent="0.2">
      <c r="D16" s="330"/>
      <c r="E16" s="330"/>
      <c r="F16" s="367"/>
      <c r="G16" s="367"/>
      <c r="H16" s="330"/>
      <c r="I16" s="330"/>
    </row>
    <row r="17" spans="1:13" s="327" customFormat="1" ht="12.75" x14ac:dyDescent="0.2">
      <c r="C17" s="327" t="s">
        <v>416</v>
      </c>
      <c r="G17" s="331">
        <f>+G18</f>
        <v>0</v>
      </c>
      <c r="H17" s="328" t="s">
        <v>411</v>
      </c>
      <c r="I17" s="331"/>
      <c r="J17" s="328"/>
      <c r="K17" s="328"/>
    </row>
    <row r="18" spans="1:13" s="329" customFormat="1" ht="12.75" x14ac:dyDescent="0.2">
      <c r="C18" s="329" t="s">
        <v>417</v>
      </c>
      <c r="D18" s="330"/>
      <c r="E18" s="330"/>
      <c r="G18" s="367">
        <f>+'MOL-osn'!G28</f>
        <v>0</v>
      </c>
      <c r="H18" s="330" t="s">
        <v>411</v>
      </c>
      <c r="I18" s="330"/>
    </row>
    <row r="19" spans="1:13" s="329" customFormat="1" ht="12.75" x14ac:dyDescent="0.2">
      <c r="D19" s="330"/>
      <c r="E19" s="330"/>
      <c r="F19" s="375"/>
      <c r="G19" s="375"/>
      <c r="H19" s="330"/>
      <c r="I19" s="330"/>
    </row>
    <row r="20" spans="1:13" s="333" customFormat="1" ht="13.5" customHeight="1" x14ac:dyDescent="0.2">
      <c r="A20" s="332"/>
      <c r="C20" s="378"/>
      <c r="D20" s="378"/>
      <c r="E20" s="334"/>
      <c r="F20" s="335"/>
      <c r="G20" s="336"/>
      <c r="H20" s="337"/>
      <c r="I20" s="335"/>
      <c r="J20" s="338"/>
      <c r="K20" s="339"/>
      <c r="L20" s="340"/>
      <c r="M20" s="340"/>
    </row>
    <row r="21" spans="1:13" s="329" customFormat="1" ht="12.75" x14ac:dyDescent="0.2">
      <c r="B21" s="341"/>
      <c r="C21" s="341"/>
      <c r="D21" s="341"/>
      <c r="E21" s="341"/>
      <c r="F21" s="342"/>
      <c r="G21" s="343"/>
      <c r="H21" s="342"/>
      <c r="I21" s="330"/>
    </row>
    <row r="22" spans="1:13" s="344" customFormat="1" ht="12.75" x14ac:dyDescent="0.2">
      <c r="B22" s="345"/>
      <c r="C22" s="346" t="s">
        <v>2</v>
      </c>
      <c r="D22" s="346"/>
      <c r="E22" s="347"/>
      <c r="G22" s="368">
        <f>+G12+G17</f>
        <v>0</v>
      </c>
      <c r="H22" s="348" t="s">
        <v>411</v>
      </c>
      <c r="I22" s="349"/>
    </row>
    <row r="23" spans="1:13" s="344" customFormat="1" ht="12.75" x14ac:dyDescent="0.2">
      <c r="B23" s="350"/>
      <c r="C23" s="351" t="s">
        <v>418</v>
      </c>
      <c r="D23" s="351"/>
      <c r="E23" s="352"/>
      <c r="F23" s="352"/>
      <c r="G23" s="369">
        <f>+G22*0.22</f>
        <v>0</v>
      </c>
      <c r="H23" s="353" t="s">
        <v>411</v>
      </c>
      <c r="I23" s="349"/>
    </row>
    <row r="24" spans="1:13" s="344" customFormat="1" ht="12.75" x14ac:dyDescent="0.2">
      <c r="B24" s="345"/>
      <c r="E24" s="354"/>
      <c r="G24" s="355"/>
      <c r="H24" s="349"/>
      <c r="I24" s="349"/>
    </row>
    <row r="25" spans="1:13" s="344" customFormat="1" ht="12.75" x14ac:dyDescent="0.2">
      <c r="B25" s="345"/>
      <c r="E25" s="354"/>
      <c r="G25" s="355"/>
      <c r="H25" s="349"/>
      <c r="I25" s="349"/>
    </row>
    <row r="26" spans="1:13" s="344" customFormat="1" ht="12.75" x14ac:dyDescent="0.2">
      <c r="B26" s="345"/>
      <c r="C26" s="376" t="s">
        <v>420</v>
      </c>
      <c r="D26" s="376"/>
      <c r="E26" s="376"/>
      <c r="G26" s="355">
        <f>+G22+G23</f>
        <v>0</v>
      </c>
      <c r="H26" s="349" t="s">
        <v>411</v>
      </c>
      <c r="I26" s="349"/>
    </row>
    <row r="27" spans="1:13" s="344" customFormat="1" ht="13.5" thickBot="1" x14ac:dyDescent="0.25">
      <c r="B27" s="356"/>
      <c r="C27" s="357"/>
      <c r="D27" s="357"/>
      <c r="E27" s="358"/>
      <c r="F27" s="359"/>
      <c r="G27" s="359"/>
      <c r="H27" s="360"/>
      <c r="I27" s="349"/>
    </row>
    <row r="28" spans="1:13" s="344" customFormat="1" ht="13.5" thickTop="1" x14ac:dyDescent="0.2">
      <c r="B28" s="345"/>
      <c r="E28" s="354"/>
      <c r="F28" s="355"/>
      <c r="G28" s="355"/>
      <c r="H28" s="349"/>
      <c r="I28" s="349"/>
    </row>
  </sheetData>
  <sheetProtection algorithmName="SHA-512" hashValue="a8epE1OaiScd/aaUoVqe+pvEyYcNCndzX/4iysaUYmETXqAHCxLDooHahB7mhmi9eX0BE/NWWaDMGea98XbLBA==" saltValue="mcoVxu5sueuUE+2q3M6Lww==" spinCount="100000" sheet="1" objects="1" scenarios="1"/>
  <mergeCells count="5">
    <mergeCell ref="F19:G19"/>
    <mergeCell ref="C1:H2"/>
    <mergeCell ref="C7:G7"/>
    <mergeCell ref="C20:D20"/>
    <mergeCell ref="C26:E26"/>
  </mergeCells>
  <pageMargins left="0.94" right="0.47222222222222227" top="0.98" bottom="0.82" header="0.46" footer="0.41"/>
  <pageSetup paperSize="9" fitToHeight="0" orientation="portrait" useFirstPageNumber="1" horizontalDpi="300" verticalDpi="300" r:id="rId1"/>
  <headerFooter alignWithMargins="0">
    <oddHeader>&amp;R&amp;10&amp;A</oddHeader>
    <oddFooter>&amp;CStran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I291"/>
  <sheetViews>
    <sheetView view="pageBreakPreview" zoomScaleNormal="100" zoomScaleSheetLayoutView="100" workbookViewId="0">
      <selection activeCell="D14" sqref="D14"/>
    </sheetView>
  </sheetViews>
  <sheetFormatPr defaultColWidth="9.140625" defaultRowHeight="12.75" outlineLevelRow="1" outlineLevelCol="1" x14ac:dyDescent="0.2"/>
  <cols>
    <col min="1" max="1" width="9.7109375" style="41" customWidth="1"/>
    <col min="2" max="2" width="9.140625" style="42" hidden="1" customWidth="1" outlineLevel="1"/>
    <col min="3" max="3" width="8" style="42" customWidth="1" collapsed="1"/>
    <col min="4" max="4" width="28.42578125" style="43" customWidth="1"/>
    <col min="5" max="5" width="5.7109375" style="44" customWidth="1"/>
    <col min="6" max="6" width="5.28515625" style="45" customWidth="1"/>
    <col min="7" max="7" width="10" style="16" customWidth="1"/>
    <col min="8" max="8" width="13" style="46" customWidth="1"/>
    <col min="9" max="9" width="5" style="45" customWidth="1"/>
    <col min="10" max="16384" width="9.140625" style="45"/>
  </cols>
  <sheetData>
    <row r="1" spans="1:8" x14ac:dyDescent="0.2">
      <c r="A1" s="41" t="s">
        <v>4</v>
      </c>
      <c r="B1" s="42" t="e">
        <v>#N/A</v>
      </c>
    </row>
    <row r="2" spans="1:8" x14ac:dyDescent="0.2">
      <c r="A2" s="47"/>
      <c r="B2" s="48" t="e">
        <v>#N/A</v>
      </c>
      <c r="C2" s="48"/>
      <c r="D2" s="49"/>
      <c r="E2" s="50"/>
      <c r="F2" s="51"/>
      <c r="G2" s="17"/>
      <c r="H2" s="52"/>
    </row>
    <row r="3" spans="1:8" x14ac:dyDescent="0.2">
      <c r="A3" s="51"/>
      <c r="B3" s="51"/>
      <c r="C3" s="51"/>
      <c r="D3" s="51"/>
      <c r="E3" s="51"/>
      <c r="F3" s="51"/>
      <c r="G3" s="17"/>
      <c r="H3" s="52"/>
    </row>
    <row r="4" spans="1:8" x14ac:dyDescent="0.2">
      <c r="A4" s="47"/>
      <c r="B4" s="48"/>
      <c r="C4" s="48"/>
      <c r="D4" s="49"/>
      <c r="E4" s="50"/>
      <c r="F4" s="51"/>
      <c r="G4" s="17"/>
      <c r="H4" s="52"/>
    </row>
    <row r="5" spans="1:8" ht="10.5" customHeight="1" x14ac:dyDescent="0.2">
      <c r="A5" s="47"/>
      <c r="B5" s="48"/>
      <c r="C5" s="53"/>
      <c r="D5" s="49"/>
      <c r="E5" s="50"/>
      <c r="F5" s="51"/>
      <c r="G5" s="17"/>
      <c r="H5" s="52"/>
    </row>
    <row r="6" spans="1:8" x14ac:dyDescent="0.2">
      <c r="A6" s="47"/>
      <c r="B6" s="48"/>
      <c r="C6" s="53"/>
      <c r="D6" s="49"/>
      <c r="E6" s="50"/>
      <c r="F6" s="51"/>
      <c r="G6" s="17"/>
      <c r="H6" s="52"/>
    </row>
    <row r="7" spans="1:8" s="54" customFormat="1" ht="18.75" x14ac:dyDescent="0.3">
      <c r="A7" s="47"/>
      <c r="B7" s="48"/>
      <c r="C7" s="53"/>
      <c r="D7" s="49"/>
      <c r="E7" s="50"/>
      <c r="F7" s="51"/>
      <c r="G7" s="17"/>
      <c r="H7" s="52"/>
    </row>
    <row r="8" spans="1:8" ht="36" x14ac:dyDescent="0.2">
      <c r="A8" s="55"/>
      <c r="B8" s="56"/>
      <c r="C8" s="57"/>
      <c r="D8" s="58" t="s">
        <v>137</v>
      </c>
      <c r="E8" s="59"/>
      <c r="F8" s="59"/>
      <c r="G8" s="18"/>
      <c r="H8" s="60"/>
    </row>
    <row r="9" spans="1:8" x14ac:dyDescent="0.2">
      <c r="A9" s="47"/>
      <c r="B9" s="48"/>
      <c r="C9" s="61"/>
      <c r="D9" s="62"/>
      <c r="E9" s="50"/>
      <c r="F9" s="63"/>
      <c r="G9" s="19"/>
      <c r="H9" s="64"/>
    </row>
    <row r="10" spans="1:8" x14ac:dyDescent="0.2">
      <c r="A10" s="47"/>
      <c r="B10" s="48"/>
      <c r="C10" s="61"/>
      <c r="D10" s="62"/>
      <c r="E10" s="50"/>
      <c r="F10" s="63"/>
      <c r="G10" s="19"/>
      <c r="H10" s="64"/>
    </row>
    <row r="11" spans="1:8" s="65" customFormat="1" ht="15.75" x14ac:dyDescent="0.25">
      <c r="A11" s="47"/>
      <c r="B11" s="48"/>
      <c r="C11" s="61"/>
      <c r="D11" s="62"/>
      <c r="E11" s="50"/>
      <c r="F11" s="63"/>
      <c r="G11" s="19"/>
      <c r="H11" s="64"/>
    </row>
    <row r="12" spans="1:8" x14ac:dyDescent="0.2">
      <c r="A12" s="47"/>
      <c r="B12" s="48"/>
      <c r="C12" s="53"/>
      <c r="D12" s="49"/>
      <c r="E12" s="50"/>
      <c r="F12" s="51"/>
      <c r="G12" s="17"/>
      <c r="H12" s="52"/>
    </row>
    <row r="13" spans="1:8" x14ac:dyDescent="0.2">
      <c r="A13" s="47"/>
      <c r="B13" s="48"/>
      <c r="C13" s="53"/>
      <c r="D13" s="49"/>
      <c r="E13" s="50"/>
      <c r="F13" s="51"/>
      <c r="G13" s="17"/>
      <c r="H13" s="52"/>
    </row>
    <row r="14" spans="1:8" ht="38.25" x14ac:dyDescent="0.2">
      <c r="A14" s="55" t="s">
        <v>138</v>
      </c>
      <c r="B14" s="48"/>
      <c r="C14" s="53"/>
      <c r="D14" s="66" t="s">
        <v>139</v>
      </c>
      <c r="E14" s="50"/>
      <c r="F14" s="51"/>
      <c r="G14" s="17"/>
      <c r="H14" s="52"/>
    </row>
    <row r="15" spans="1:8" x14ac:dyDescent="0.2">
      <c r="A15" s="47"/>
      <c r="B15" s="48"/>
      <c r="C15" s="53"/>
      <c r="D15" s="66" t="s">
        <v>4</v>
      </c>
      <c r="E15" s="50"/>
      <c r="F15" s="51"/>
      <c r="G15" s="17"/>
      <c r="H15" s="52"/>
    </row>
    <row r="16" spans="1:8" x14ac:dyDescent="0.2">
      <c r="A16" s="47"/>
      <c r="B16" s="48"/>
      <c r="C16" s="53"/>
      <c r="D16" s="66" t="s">
        <v>4</v>
      </c>
      <c r="E16" s="50"/>
      <c r="F16" s="51"/>
      <c r="G16" s="17"/>
      <c r="H16" s="52"/>
    </row>
    <row r="17" spans="1:8" x14ac:dyDescent="0.2">
      <c r="A17" s="55" t="s">
        <v>7</v>
      </c>
      <c r="B17" s="48"/>
      <c r="C17" s="53"/>
      <c r="D17" s="66" t="s">
        <v>140</v>
      </c>
      <c r="E17" s="50"/>
      <c r="F17" s="51"/>
      <c r="G17" s="17"/>
      <c r="H17" s="52"/>
    </row>
    <row r="18" spans="1:8" ht="26.25" customHeight="1" x14ac:dyDescent="0.2">
      <c r="A18" s="47"/>
      <c r="B18" s="48"/>
      <c r="C18" s="53"/>
      <c r="D18" s="66" t="s">
        <v>141</v>
      </c>
      <c r="E18" s="50"/>
      <c r="F18" s="51"/>
      <c r="G18" s="17"/>
      <c r="H18" s="52"/>
    </row>
    <row r="19" spans="1:8" ht="24" customHeight="1" x14ac:dyDescent="0.2">
      <c r="A19" s="47"/>
      <c r="B19" s="48"/>
      <c r="C19" s="53"/>
      <c r="D19" s="49"/>
      <c r="E19" s="50"/>
      <c r="F19" s="51"/>
      <c r="G19" s="17"/>
      <c r="H19" s="52"/>
    </row>
    <row r="20" spans="1:8" x14ac:dyDescent="0.2">
      <c r="A20" s="47"/>
      <c r="B20" s="48"/>
      <c r="C20" s="53"/>
      <c r="D20" s="49"/>
      <c r="E20" s="50"/>
      <c r="F20" s="51"/>
      <c r="G20" s="17"/>
      <c r="H20" s="52"/>
    </row>
    <row r="21" spans="1:8" ht="25.5" x14ac:dyDescent="0.2">
      <c r="A21" s="47"/>
      <c r="B21" s="48"/>
      <c r="C21" s="53"/>
      <c r="D21" s="49" t="s">
        <v>142</v>
      </c>
      <c r="E21" s="50"/>
      <c r="F21" s="51"/>
      <c r="G21" s="17"/>
      <c r="H21" s="52"/>
    </row>
    <row r="22" spans="1:8" ht="25.5" x14ac:dyDescent="0.2">
      <c r="A22" s="55" t="s">
        <v>143</v>
      </c>
      <c r="B22" s="48"/>
      <c r="C22" s="53"/>
      <c r="D22" s="49" t="s">
        <v>144</v>
      </c>
      <c r="E22" s="50"/>
      <c r="F22" s="51"/>
      <c r="G22" s="17"/>
      <c r="H22" s="52"/>
    </row>
    <row r="23" spans="1:8" x14ac:dyDescent="0.2">
      <c r="A23" s="47"/>
      <c r="B23" s="48"/>
      <c r="C23" s="53"/>
      <c r="D23" s="49" t="s">
        <v>145</v>
      </c>
      <c r="E23" s="50"/>
      <c r="F23" s="51"/>
      <c r="G23" s="17"/>
      <c r="H23" s="52"/>
    </row>
    <row r="24" spans="1:8" ht="13.5" customHeight="1" x14ac:dyDescent="0.2">
      <c r="A24" s="47"/>
      <c r="B24" s="48"/>
      <c r="C24" s="53"/>
      <c r="D24" s="49" t="s">
        <v>146</v>
      </c>
      <c r="E24" s="50"/>
      <c r="F24" s="51"/>
      <c r="G24" s="17"/>
      <c r="H24" s="52"/>
    </row>
    <row r="25" spans="1:8" x14ac:dyDescent="0.2">
      <c r="A25" s="47"/>
      <c r="B25" s="48"/>
      <c r="C25" s="53"/>
      <c r="D25" s="49" t="s">
        <v>4</v>
      </c>
      <c r="E25" s="50"/>
      <c r="F25" s="51"/>
      <c r="G25" s="17"/>
      <c r="H25" s="52"/>
    </row>
    <row r="26" spans="1:8" x14ac:dyDescent="0.2">
      <c r="A26" s="47"/>
      <c r="B26" s="48"/>
      <c r="C26" s="53"/>
      <c r="D26" s="49"/>
      <c r="E26" s="50"/>
      <c r="F26" s="51"/>
      <c r="G26" s="17"/>
      <c r="H26" s="52"/>
    </row>
    <row r="27" spans="1:8" ht="27" customHeight="1" x14ac:dyDescent="0.2">
      <c r="A27" s="47"/>
      <c r="B27" s="48"/>
      <c r="C27" s="53"/>
      <c r="D27" s="49"/>
      <c r="E27" s="50"/>
      <c r="F27" s="51"/>
      <c r="G27" s="17"/>
      <c r="H27" s="52"/>
    </row>
    <row r="28" spans="1:8" x14ac:dyDescent="0.2">
      <c r="A28" s="47"/>
      <c r="B28" s="48"/>
      <c r="C28" s="53"/>
      <c r="D28" s="49"/>
      <c r="E28" s="50"/>
      <c r="F28" s="51"/>
      <c r="G28" s="17"/>
      <c r="H28" s="52"/>
    </row>
    <row r="29" spans="1:8" x14ac:dyDescent="0.2">
      <c r="A29" s="47"/>
      <c r="B29" s="48"/>
      <c r="C29" s="53"/>
      <c r="D29" s="49"/>
      <c r="E29" s="50"/>
      <c r="F29" s="51"/>
      <c r="G29" s="17"/>
      <c r="H29" s="52"/>
    </row>
    <row r="30" spans="1:8" x14ac:dyDescent="0.2">
      <c r="A30" s="55" t="s">
        <v>4</v>
      </c>
      <c r="B30" s="48"/>
      <c r="C30" s="53"/>
      <c r="D30" s="67" t="s">
        <v>147</v>
      </c>
      <c r="E30" s="50"/>
      <c r="F30" s="51"/>
      <c r="G30" s="17"/>
      <c r="H30" s="52"/>
    </row>
    <row r="31" spans="1:8" x14ac:dyDescent="0.2">
      <c r="A31" s="55" t="s">
        <v>148</v>
      </c>
      <c r="B31" s="48"/>
      <c r="C31" s="53"/>
      <c r="D31" s="67" t="s">
        <v>149</v>
      </c>
      <c r="E31" s="50"/>
      <c r="F31" s="51"/>
      <c r="G31" s="17"/>
      <c r="H31" s="52"/>
    </row>
    <row r="32" spans="1:8" x14ac:dyDescent="0.2">
      <c r="A32" s="47"/>
      <c r="B32" s="48"/>
      <c r="C32" s="53"/>
      <c r="D32" s="49"/>
      <c r="E32" s="50"/>
      <c r="F32" s="51"/>
      <c r="G32" s="17"/>
      <c r="H32" s="52"/>
    </row>
    <row r="33" spans="1:8" x14ac:dyDescent="0.2">
      <c r="A33" s="47"/>
      <c r="B33" s="48"/>
      <c r="C33" s="53"/>
      <c r="D33" s="49"/>
      <c r="E33" s="50"/>
      <c r="F33" s="51"/>
      <c r="G33" s="17"/>
      <c r="H33" s="52"/>
    </row>
    <row r="34" spans="1:8" x14ac:dyDescent="0.2">
      <c r="A34" s="55" t="s">
        <v>4</v>
      </c>
      <c r="B34" s="48"/>
      <c r="C34" s="48"/>
      <c r="D34" s="68"/>
      <c r="E34" s="50"/>
      <c r="F34" s="51"/>
      <c r="G34" s="17"/>
      <c r="H34" s="52"/>
    </row>
    <row r="35" spans="1:8" x14ac:dyDescent="0.2">
      <c r="A35" s="47"/>
      <c r="B35" s="48"/>
      <c r="C35" s="53"/>
      <c r="D35" s="49"/>
      <c r="E35" s="50"/>
      <c r="F35" s="51"/>
      <c r="G35" s="17"/>
      <c r="H35" s="52"/>
    </row>
    <row r="36" spans="1:8" x14ac:dyDescent="0.2">
      <c r="A36" s="47"/>
      <c r="B36" s="48"/>
      <c r="C36" s="53"/>
      <c r="D36" s="49"/>
      <c r="E36" s="50"/>
      <c r="F36" s="51"/>
      <c r="G36" s="17"/>
      <c r="H36" s="52"/>
    </row>
    <row r="37" spans="1:8" x14ac:dyDescent="0.2">
      <c r="A37" s="55" t="s">
        <v>150</v>
      </c>
      <c r="B37" s="48"/>
      <c r="C37" s="53"/>
      <c r="D37" s="69" t="s">
        <v>151</v>
      </c>
      <c r="E37" s="50"/>
      <c r="F37" s="51"/>
      <c r="G37" s="17"/>
      <c r="H37" s="52"/>
    </row>
    <row r="38" spans="1:8" x14ac:dyDescent="0.2">
      <c r="A38" s="47"/>
      <c r="B38" s="48"/>
      <c r="C38" s="48"/>
      <c r="D38" s="49"/>
      <c r="E38" s="50"/>
      <c r="F38" s="51"/>
      <c r="G38" s="17"/>
      <c r="H38" s="52"/>
    </row>
    <row r="39" spans="1:8" x14ac:dyDescent="0.2">
      <c r="A39" s="47"/>
      <c r="B39" s="48"/>
      <c r="C39" s="48"/>
      <c r="D39" s="49"/>
      <c r="E39" s="50"/>
      <c r="F39" s="51"/>
      <c r="G39" s="17"/>
      <c r="H39" s="52"/>
    </row>
    <row r="40" spans="1:8" ht="0.75" customHeight="1" x14ac:dyDescent="0.2">
      <c r="A40" s="47"/>
      <c r="B40" s="48"/>
      <c r="C40" s="48"/>
      <c r="D40" s="49"/>
      <c r="E40" s="50"/>
      <c r="F40" s="51"/>
      <c r="G40" s="17"/>
      <c r="H40" s="52"/>
    </row>
    <row r="41" spans="1:8" hidden="1" x14ac:dyDescent="0.2">
      <c r="A41" s="47"/>
      <c r="B41" s="48"/>
      <c r="C41" s="48"/>
      <c r="D41" s="49"/>
      <c r="E41" s="50"/>
      <c r="F41" s="51"/>
      <c r="G41" s="17"/>
      <c r="H41" s="52"/>
    </row>
    <row r="42" spans="1:8" hidden="1" x14ac:dyDescent="0.2">
      <c r="A42" s="47"/>
      <c r="B42" s="48"/>
      <c r="C42" s="48"/>
      <c r="D42" s="49"/>
      <c r="E42" s="50"/>
      <c r="F42" s="51"/>
      <c r="G42" s="17"/>
      <c r="H42" s="52"/>
    </row>
    <row r="43" spans="1:8" hidden="1" x14ac:dyDescent="0.2">
      <c r="A43" s="47"/>
      <c r="B43" s="48"/>
      <c r="C43" s="48"/>
      <c r="D43" s="49"/>
      <c r="E43" s="50"/>
      <c r="F43" s="51"/>
      <c r="G43" s="17"/>
      <c r="H43" s="52"/>
    </row>
    <row r="44" spans="1:8" hidden="1" x14ac:dyDescent="0.2">
      <c r="A44" s="47"/>
      <c r="B44" s="48"/>
      <c r="C44" s="48"/>
      <c r="D44" s="49"/>
      <c r="E44" s="50"/>
      <c r="F44" s="51"/>
      <c r="G44" s="17"/>
      <c r="H44" s="52"/>
    </row>
    <row r="45" spans="1:8" hidden="1" x14ac:dyDescent="0.2">
      <c r="A45" s="47"/>
      <c r="B45" s="48"/>
      <c r="C45" s="48"/>
      <c r="D45" s="49"/>
      <c r="E45" s="50"/>
      <c r="F45" s="51"/>
      <c r="G45" s="17"/>
      <c r="H45" s="52"/>
    </row>
    <row r="46" spans="1:8" ht="7.9" customHeight="1" x14ac:dyDescent="0.2">
      <c r="A46" s="47"/>
      <c r="B46" s="48"/>
      <c r="C46" s="48"/>
      <c r="D46" s="49"/>
      <c r="E46" s="50"/>
      <c r="F46" s="51"/>
      <c r="G46" s="17"/>
      <c r="H46" s="52"/>
    </row>
    <row r="47" spans="1:8" x14ac:dyDescent="0.2">
      <c r="A47" s="55" t="s">
        <v>138</v>
      </c>
      <c r="B47" s="48"/>
      <c r="C47" s="48"/>
      <c r="D47" s="49" t="s">
        <v>152</v>
      </c>
      <c r="E47" s="50"/>
      <c r="F47" s="51"/>
      <c r="G47" s="17"/>
      <c r="H47" s="52"/>
    </row>
    <row r="48" spans="1:8" x14ac:dyDescent="0.2">
      <c r="A48" s="47"/>
      <c r="B48" s="48"/>
      <c r="C48" s="48"/>
      <c r="D48" s="66" t="s">
        <v>4</v>
      </c>
      <c r="E48" s="50"/>
      <c r="F48" s="51"/>
      <c r="G48" s="17"/>
      <c r="H48" s="52"/>
    </row>
    <row r="49" spans="1:8" ht="20.25" x14ac:dyDescent="0.3">
      <c r="A49" s="70" t="s">
        <v>153</v>
      </c>
      <c r="B49" s="71"/>
      <c r="C49" s="71"/>
      <c r="D49" s="72"/>
      <c r="E49" s="73"/>
      <c r="F49" s="74"/>
      <c r="G49" s="20"/>
      <c r="H49" s="75"/>
    </row>
    <row r="50" spans="1:8" x14ac:dyDescent="0.2">
      <c r="A50" s="76" t="s">
        <v>4</v>
      </c>
      <c r="B50" s="77"/>
      <c r="C50" s="77"/>
      <c r="D50" s="78"/>
      <c r="E50" s="79"/>
      <c r="F50" s="80"/>
      <c r="G50" s="21"/>
      <c r="H50" s="81"/>
    </row>
    <row r="51" spans="1:8" x14ac:dyDescent="0.2">
      <c r="A51" s="47"/>
      <c r="B51" s="48"/>
      <c r="C51" s="48"/>
      <c r="D51" s="49"/>
      <c r="E51" s="50"/>
      <c r="F51" s="51"/>
      <c r="G51" s="17"/>
      <c r="H51" s="52"/>
    </row>
    <row r="52" spans="1:8" ht="14.25" x14ac:dyDescent="0.2">
      <c r="A52" s="82"/>
      <c r="B52" s="83"/>
      <c r="C52" s="83"/>
      <c r="D52" s="84"/>
      <c r="E52" s="85"/>
      <c r="F52" s="86"/>
      <c r="G52" s="22"/>
      <c r="H52" s="87"/>
    </row>
    <row r="53" spans="1:8" ht="14.25" x14ac:dyDescent="0.2">
      <c r="A53" s="88" t="s">
        <v>154</v>
      </c>
      <c r="B53" s="89"/>
      <c r="C53" s="89"/>
      <c r="D53" s="90"/>
      <c r="E53" s="91"/>
      <c r="F53" s="92"/>
      <c r="G53" s="297" t="s">
        <v>155</v>
      </c>
      <c r="H53" s="93">
        <f>H88</f>
        <v>0</v>
      </c>
    </row>
    <row r="54" spans="1:8" ht="14.25" x14ac:dyDescent="0.2">
      <c r="A54" s="94"/>
      <c r="B54" s="95"/>
      <c r="C54" s="95"/>
      <c r="D54" s="96"/>
      <c r="E54" s="97"/>
      <c r="F54" s="98"/>
      <c r="G54" s="298"/>
      <c r="H54" s="99"/>
    </row>
    <row r="55" spans="1:8" x14ac:dyDescent="0.2">
      <c r="A55" s="100"/>
      <c r="B55" s="101"/>
      <c r="C55" s="101"/>
      <c r="D55" s="102"/>
      <c r="E55" s="103"/>
      <c r="F55" s="104"/>
      <c r="G55" s="23"/>
      <c r="H55" s="105"/>
    </row>
    <row r="56" spans="1:8" ht="14.25" x14ac:dyDescent="0.2">
      <c r="A56" s="106" t="s">
        <v>156</v>
      </c>
      <c r="B56" s="77"/>
      <c r="C56" s="77"/>
      <c r="D56" s="78"/>
      <c r="E56" s="79"/>
      <c r="F56" s="80"/>
      <c r="G56" s="297" t="s">
        <v>155</v>
      </c>
      <c r="H56" s="107">
        <f>SUM(H53,H54)</f>
        <v>0</v>
      </c>
    </row>
    <row r="57" spans="1:8" x14ac:dyDescent="0.2">
      <c r="A57" s="108"/>
      <c r="B57" s="109"/>
      <c r="C57" s="109"/>
      <c r="D57" s="110"/>
      <c r="E57" s="111"/>
      <c r="F57" s="112"/>
      <c r="G57" s="24"/>
      <c r="H57" s="113"/>
    </row>
    <row r="58" spans="1:8" x14ac:dyDescent="0.2">
      <c r="A58" s="114"/>
      <c r="B58" s="115"/>
      <c r="C58" s="115"/>
      <c r="D58" s="116"/>
      <c r="E58" s="117"/>
      <c r="F58" s="118"/>
      <c r="G58" s="299"/>
      <c r="H58" s="119"/>
    </row>
    <row r="59" spans="1:8" ht="15" x14ac:dyDescent="0.2">
      <c r="A59" s="120" t="s">
        <v>157</v>
      </c>
      <c r="B59" s="109"/>
      <c r="C59" s="109"/>
      <c r="D59" s="110"/>
      <c r="E59" s="111"/>
      <c r="F59" s="112"/>
      <c r="G59" s="297" t="s">
        <v>155</v>
      </c>
      <c r="H59" s="93">
        <f>H56*0.22</f>
        <v>0</v>
      </c>
    </row>
    <row r="60" spans="1:8" x14ac:dyDescent="0.2">
      <c r="A60" s="108"/>
      <c r="B60" s="109"/>
      <c r="C60" s="109"/>
      <c r="D60" s="110"/>
      <c r="E60" s="111"/>
      <c r="F60" s="112"/>
      <c r="G60" s="24"/>
      <c r="H60" s="113"/>
    </row>
    <row r="61" spans="1:8" ht="13.5" thickBot="1" x14ac:dyDescent="0.25">
      <c r="A61" s="121"/>
      <c r="B61" s="122"/>
      <c r="C61" s="122"/>
      <c r="D61" s="123"/>
      <c r="E61" s="124"/>
      <c r="F61" s="125"/>
      <c r="G61" s="25"/>
      <c r="H61" s="126"/>
    </row>
    <row r="62" spans="1:8" x14ac:dyDescent="0.2">
      <c r="A62" s="108"/>
      <c r="B62" s="109"/>
      <c r="C62" s="109"/>
      <c r="D62" s="110"/>
      <c r="E62" s="111"/>
      <c r="F62" s="112"/>
      <c r="G62" s="24"/>
      <c r="H62" s="113"/>
    </row>
    <row r="63" spans="1:8" ht="15" x14ac:dyDescent="0.2">
      <c r="A63" s="127" t="s">
        <v>158</v>
      </c>
      <c r="B63" s="77"/>
      <c r="C63" s="77"/>
      <c r="D63" s="78"/>
      <c r="E63" s="79"/>
      <c r="F63" s="80"/>
      <c r="G63" s="297" t="s">
        <v>155</v>
      </c>
      <c r="H63" s="107">
        <f>SUM(H56,H59)</f>
        <v>0</v>
      </c>
    </row>
    <row r="64" spans="1:8" ht="15.75" x14ac:dyDescent="0.25">
      <c r="A64" s="128"/>
      <c r="B64" s="56"/>
      <c r="C64" s="56"/>
      <c r="D64" s="66"/>
      <c r="E64" s="129"/>
      <c r="F64" s="130"/>
      <c r="G64" s="300"/>
      <c r="H64" s="131"/>
    </row>
    <row r="65" spans="1:8" s="139" customFormat="1" ht="15.75" x14ac:dyDescent="0.2">
      <c r="A65" s="132"/>
      <c r="B65" s="133"/>
      <c r="C65" s="134"/>
      <c r="D65" s="135"/>
      <c r="E65" s="136"/>
      <c r="F65" s="137"/>
      <c r="G65" s="301"/>
      <c r="H65" s="138"/>
    </row>
    <row r="66" spans="1:8" s="146" customFormat="1" ht="24.6" customHeight="1" x14ac:dyDescent="0.2">
      <c r="A66" s="140"/>
      <c r="B66" s="141"/>
      <c r="C66" s="141"/>
      <c r="D66" s="142"/>
      <c r="E66" s="143"/>
      <c r="F66" s="144"/>
      <c r="G66" s="26"/>
      <c r="H66" s="145"/>
    </row>
    <row r="67" spans="1:8" s="153" customFormat="1" ht="19.5" x14ac:dyDescent="0.35">
      <c r="A67" s="147" t="s">
        <v>159</v>
      </c>
      <c r="B67" s="148"/>
      <c r="C67" s="148"/>
      <c r="D67" s="149"/>
      <c r="E67" s="150"/>
      <c r="F67" s="151"/>
      <c r="G67" s="27"/>
      <c r="H67" s="152"/>
    </row>
    <row r="68" spans="1:8" x14ac:dyDescent="0.2">
      <c r="A68" s="47"/>
      <c r="B68" s="48"/>
      <c r="C68" s="48"/>
      <c r="D68" s="49"/>
      <c r="E68" s="50"/>
      <c r="F68" s="51"/>
      <c r="G68" s="17"/>
      <c r="H68" s="52"/>
    </row>
    <row r="69" spans="1:8" x14ac:dyDescent="0.2">
      <c r="A69" s="47"/>
      <c r="B69" s="48"/>
      <c r="C69" s="48"/>
      <c r="D69" s="49"/>
      <c r="E69" s="50"/>
      <c r="F69" s="51"/>
      <c r="G69" s="17"/>
      <c r="H69" s="52"/>
    </row>
    <row r="70" spans="1:8" x14ac:dyDescent="0.2">
      <c r="A70" s="154" t="s">
        <v>160</v>
      </c>
      <c r="B70" s="155"/>
      <c r="C70" s="155"/>
      <c r="D70" s="156"/>
      <c r="E70" s="157"/>
      <c r="F70" s="158"/>
      <c r="G70" s="302" t="s">
        <v>155</v>
      </c>
      <c r="H70" s="159">
        <f>H110</f>
        <v>0</v>
      </c>
    </row>
    <row r="71" spans="1:8" x14ac:dyDescent="0.2">
      <c r="A71" s="47"/>
      <c r="B71" s="48"/>
      <c r="C71" s="48"/>
      <c r="D71" s="49"/>
      <c r="E71" s="50"/>
      <c r="F71" s="51"/>
      <c r="G71" s="17"/>
      <c r="H71" s="52"/>
    </row>
    <row r="72" spans="1:8" x14ac:dyDescent="0.2">
      <c r="A72" s="47"/>
      <c r="B72" s="48"/>
      <c r="C72" s="48"/>
      <c r="D72" s="49"/>
      <c r="E72" s="50"/>
      <c r="F72" s="51"/>
      <c r="G72" s="17"/>
      <c r="H72" s="52"/>
    </row>
    <row r="73" spans="1:8" x14ac:dyDescent="0.2">
      <c r="A73" s="47"/>
      <c r="B73" s="48"/>
      <c r="C73" s="48"/>
      <c r="D73" s="49"/>
      <c r="E73" s="50"/>
      <c r="F73" s="51"/>
      <c r="G73" s="17"/>
      <c r="H73" s="52"/>
    </row>
    <row r="74" spans="1:8" s="161" customFormat="1" x14ac:dyDescent="0.2">
      <c r="A74" s="55" t="s">
        <v>161</v>
      </c>
      <c r="B74" s="56"/>
      <c r="C74" s="56"/>
      <c r="D74" s="66"/>
      <c r="E74" s="129"/>
      <c r="F74" s="130"/>
      <c r="G74" s="300" t="s">
        <v>155</v>
      </c>
      <c r="H74" s="160">
        <f>SU_ZEMDELA</f>
        <v>0</v>
      </c>
    </row>
    <row r="75" spans="1:8" x14ac:dyDescent="0.2">
      <c r="A75" s="47"/>
      <c r="B75" s="48"/>
      <c r="C75" s="48"/>
      <c r="D75" s="49"/>
      <c r="E75" s="50"/>
      <c r="F75" s="51"/>
      <c r="G75" s="17"/>
      <c r="H75" s="52"/>
    </row>
    <row r="76" spans="1:8" x14ac:dyDescent="0.2">
      <c r="A76" s="47"/>
      <c r="B76" s="48"/>
      <c r="C76" s="48"/>
      <c r="D76" s="49"/>
      <c r="E76" s="50"/>
      <c r="F76" s="51"/>
      <c r="G76" s="17"/>
      <c r="H76" s="52"/>
    </row>
    <row r="77" spans="1:8" x14ac:dyDescent="0.2">
      <c r="A77" s="47"/>
      <c r="B77" s="48"/>
      <c r="C77" s="48"/>
      <c r="D77" s="49"/>
      <c r="E77" s="50"/>
      <c r="F77" s="51"/>
      <c r="G77" s="17"/>
      <c r="H77" s="52"/>
    </row>
    <row r="78" spans="1:8" s="161" customFormat="1" x14ac:dyDescent="0.2">
      <c r="A78" s="55" t="s">
        <v>162</v>
      </c>
      <c r="B78" s="56"/>
      <c r="C78" s="56"/>
      <c r="D78" s="66"/>
      <c r="E78" s="129"/>
      <c r="F78" s="130"/>
      <c r="G78" s="300" t="s">
        <v>155</v>
      </c>
      <c r="H78" s="160">
        <f>su_montdela</f>
        <v>0</v>
      </c>
    </row>
    <row r="79" spans="1:8" x14ac:dyDescent="0.2">
      <c r="A79" s="47"/>
      <c r="B79" s="48"/>
      <c r="C79" s="48"/>
      <c r="D79" s="49"/>
      <c r="E79" s="50"/>
      <c r="F79" s="51"/>
      <c r="G79" s="17"/>
      <c r="H79" s="52"/>
    </row>
    <row r="80" spans="1:8" x14ac:dyDescent="0.2">
      <c r="A80" s="47"/>
      <c r="B80" s="48"/>
      <c r="C80" s="48"/>
      <c r="D80" s="49"/>
      <c r="E80" s="50"/>
      <c r="F80" s="51"/>
      <c r="G80" s="17"/>
      <c r="H80" s="52"/>
    </row>
    <row r="81" spans="1:8" x14ac:dyDescent="0.2">
      <c r="A81" s="47"/>
      <c r="B81" s="48"/>
      <c r="C81" s="48"/>
      <c r="D81" s="49"/>
      <c r="E81" s="50"/>
      <c r="F81" s="51"/>
      <c r="G81" s="17"/>
      <c r="H81" s="52"/>
    </row>
    <row r="82" spans="1:8" s="161" customFormat="1" x14ac:dyDescent="0.2">
      <c r="A82" s="55" t="s">
        <v>163</v>
      </c>
      <c r="B82" s="56"/>
      <c r="C82" s="56"/>
      <c r="D82" s="66"/>
      <c r="E82" s="129"/>
      <c r="F82" s="130"/>
      <c r="G82" s="300" t="s">
        <v>155</v>
      </c>
      <c r="H82" s="160">
        <f>SU_NABAVAMAT</f>
        <v>0</v>
      </c>
    </row>
    <row r="83" spans="1:8" x14ac:dyDescent="0.2">
      <c r="A83" s="47"/>
      <c r="B83" s="48"/>
      <c r="C83" s="48"/>
      <c r="D83" s="49"/>
      <c r="E83" s="50"/>
      <c r="F83" s="51"/>
      <c r="G83" s="17"/>
      <c r="H83" s="52"/>
    </row>
    <row r="84" spans="1:8" x14ac:dyDescent="0.2">
      <c r="A84" s="47"/>
      <c r="B84" s="48"/>
      <c r="C84" s="48"/>
      <c r="D84" s="49"/>
      <c r="E84" s="50"/>
      <c r="F84" s="51"/>
      <c r="G84" s="17"/>
      <c r="H84" s="52"/>
    </row>
    <row r="85" spans="1:8" x14ac:dyDescent="0.2">
      <c r="A85" s="47"/>
      <c r="B85" s="48"/>
      <c r="C85" s="48"/>
      <c r="D85" s="49"/>
      <c r="E85" s="50"/>
      <c r="F85" s="51"/>
      <c r="G85" s="17"/>
      <c r="H85" s="52"/>
    </row>
    <row r="86" spans="1:8" x14ac:dyDescent="0.2">
      <c r="A86" s="47"/>
      <c r="B86" s="48"/>
      <c r="C86" s="48"/>
      <c r="D86" s="49"/>
      <c r="E86" s="50"/>
      <c r="F86" s="51"/>
      <c r="G86" s="17"/>
      <c r="H86" s="52"/>
    </row>
    <row r="87" spans="1:8" s="168" customFormat="1" x14ac:dyDescent="0.2">
      <c r="A87" s="162"/>
      <c r="B87" s="163"/>
      <c r="C87" s="163"/>
      <c r="D87" s="164"/>
      <c r="E87" s="165"/>
      <c r="F87" s="166"/>
      <c r="G87" s="30"/>
      <c r="H87" s="167"/>
    </row>
    <row r="88" spans="1:8" s="161" customFormat="1" x14ac:dyDescent="0.2">
      <c r="A88" s="55" t="s">
        <v>2</v>
      </c>
      <c r="B88" s="56"/>
      <c r="C88" s="56"/>
      <c r="D88" s="66"/>
      <c r="E88" s="129"/>
      <c r="F88" s="130"/>
      <c r="G88" s="300" t="s">
        <v>155</v>
      </c>
      <c r="H88" s="160">
        <f>SUM(H70:H86)</f>
        <v>0</v>
      </c>
    </row>
    <row r="89" spans="1:8" ht="4.5" customHeight="1" x14ac:dyDescent="0.2">
      <c r="A89" s="47"/>
      <c r="B89" s="48"/>
      <c r="C89" s="48"/>
      <c r="D89" s="49"/>
      <c r="E89" s="50"/>
      <c r="F89" s="51"/>
      <c r="G89" s="17"/>
      <c r="H89" s="52"/>
    </row>
    <row r="90" spans="1:8" hidden="1" outlineLevel="1" x14ac:dyDescent="0.2">
      <c r="A90" s="169" t="s">
        <v>164</v>
      </c>
      <c r="B90" s="170" t="s">
        <v>165</v>
      </c>
      <c r="C90" s="170"/>
      <c r="D90" s="171" t="s">
        <v>166</v>
      </c>
      <c r="E90" s="129" t="s">
        <v>167</v>
      </c>
      <c r="F90" s="172" t="s">
        <v>168</v>
      </c>
      <c r="G90" s="31" t="s">
        <v>169</v>
      </c>
      <c r="H90" s="173" t="s">
        <v>170</v>
      </c>
    </row>
    <row r="91" spans="1:8" ht="10.5" customHeight="1" outlineLevel="1" x14ac:dyDescent="0.2">
      <c r="A91" s="169"/>
      <c r="B91" s="170"/>
      <c r="C91" s="170"/>
      <c r="D91" s="171"/>
      <c r="E91" s="129"/>
      <c r="F91" s="172"/>
      <c r="G91" s="31"/>
      <c r="H91" s="173"/>
    </row>
    <row r="92" spans="1:8" ht="15.75" outlineLevel="1" x14ac:dyDescent="0.2">
      <c r="A92" s="174" t="s">
        <v>160</v>
      </c>
      <c r="B92" s="170"/>
      <c r="C92" s="170"/>
      <c r="D92" s="171"/>
      <c r="E92" s="129"/>
      <c r="F92" s="172"/>
      <c r="G92" s="31"/>
      <c r="H92" s="173"/>
    </row>
    <row r="93" spans="1:8" ht="21.75" customHeight="1" outlineLevel="1" x14ac:dyDescent="0.2">
      <c r="A93" s="175" t="s">
        <v>171</v>
      </c>
      <c r="B93" s="170"/>
      <c r="C93" s="170"/>
      <c r="D93" s="171"/>
      <c r="E93" s="129"/>
      <c r="F93" s="172"/>
      <c r="G93" s="31"/>
      <c r="H93" s="173"/>
    </row>
    <row r="94" spans="1:8" ht="6.75" customHeight="1" outlineLevel="1" x14ac:dyDescent="0.2">
      <c r="A94" s="175"/>
      <c r="B94" s="170"/>
      <c r="C94" s="170"/>
      <c r="D94" s="171"/>
      <c r="E94" s="129"/>
      <c r="F94" s="172"/>
      <c r="G94" s="31"/>
      <c r="H94" s="173"/>
    </row>
    <row r="95" spans="1:8" ht="25.5" outlineLevel="1" x14ac:dyDescent="0.2">
      <c r="A95" s="174"/>
      <c r="B95" s="170"/>
      <c r="C95" s="176" t="s">
        <v>172</v>
      </c>
      <c r="D95" s="176" t="s">
        <v>173</v>
      </c>
      <c r="E95" s="177" t="s">
        <v>174</v>
      </c>
      <c r="F95" s="177" t="s">
        <v>175</v>
      </c>
      <c r="G95" s="32" t="s">
        <v>176</v>
      </c>
      <c r="H95" s="177" t="s">
        <v>177</v>
      </c>
    </row>
    <row r="96" spans="1:8" ht="108" customHeight="1" outlineLevel="1" x14ac:dyDescent="0.2">
      <c r="A96" s="169"/>
      <c r="B96" s="170"/>
      <c r="C96" s="178" t="s">
        <v>178</v>
      </c>
      <c r="D96" s="179" t="s">
        <v>179</v>
      </c>
      <c r="E96" s="180" t="s">
        <v>20</v>
      </c>
      <c r="F96" s="181">
        <v>0</v>
      </c>
      <c r="G96" s="182"/>
      <c r="H96" s="182"/>
    </row>
    <row r="97" spans="1:8" ht="81" customHeight="1" outlineLevel="1" x14ac:dyDescent="0.2">
      <c r="A97" s="169"/>
      <c r="B97" s="170"/>
      <c r="C97" s="178" t="s">
        <v>180</v>
      </c>
      <c r="D97" s="183" t="s">
        <v>181</v>
      </c>
      <c r="E97" s="184" t="s">
        <v>20</v>
      </c>
      <c r="F97" s="185">
        <v>0</v>
      </c>
      <c r="G97" s="186"/>
      <c r="H97" s="182"/>
    </row>
    <row r="98" spans="1:8" ht="89.25" outlineLevel="1" x14ac:dyDescent="0.2">
      <c r="A98" s="169"/>
      <c r="B98" s="170"/>
      <c r="C98" s="187">
        <v>1.3</v>
      </c>
      <c r="D98" s="179" t="s">
        <v>182</v>
      </c>
      <c r="E98" s="180" t="s">
        <v>6</v>
      </c>
      <c r="F98" s="181">
        <v>180</v>
      </c>
      <c r="G98" s="33">
        <v>0</v>
      </c>
      <c r="H98" s="182">
        <f>F98*G98</f>
        <v>0</v>
      </c>
    </row>
    <row r="99" spans="1:8" ht="89.25" outlineLevel="1" x14ac:dyDescent="0.2">
      <c r="A99" s="169"/>
      <c r="B99" s="170"/>
      <c r="C99" s="187">
        <v>1.4</v>
      </c>
      <c r="D99" s="179" t="s">
        <v>183</v>
      </c>
      <c r="E99" s="180" t="s">
        <v>20</v>
      </c>
      <c r="F99" s="181">
        <v>2</v>
      </c>
      <c r="G99" s="34">
        <v>0</v>
      </c>
      <c r="H99" s="182">
        <f>F99*G99</f>
        <v>0</v>
      </c>
    </row>
    <row r="100" spans="1:8" ht="89.25" outlineLevel="1" x14ac:dyDescent="0.2">
      <c r="A100" s="169"/>
      <c r="B100" s="170"/>
      <c r="C100" s="189">
        <v>1.5</v>
      </c>
      <c r="D100" s="179" t="s">
        <v>184</v>
      </c>
      <c r="E100" s="180" t="s">
        <v>6</v>
      </c>
      <c r="F100" s="181">
        <v>180</v>
      </c>
      <c r="G100" s="33">
        <v>0</v>
      </c>
      <c r="H100" s="182">
        <f>F100*G100</f>
        <v>0</v>
      </c>
    </row>
    <row r="101" spans="1:8" ht="76.5" outlineLevel="1" x14ac:dyDescent="0.2">
      <c r="A101" s="190"/>
      <c r="B101" s="191"/>
      <c r="C101" s="192">
        <v>1.6</v>
      </c>
      <c r="D101" s="193" t="s">
        <v>185</v>
      </c>
      <c r="E101" s="194" t="s">
        <v>6</v>
      </c>
      <c r="F101" s="195">
        <v>180</v>
      </c>
      <c r="G101" s="34">
        <v>0</v>
      </c>
      <c r="H101" s="188">
        <f>F101*G101</f>
        <v>0</v>
      </c>
    </row>
    <row r="102" spans="1:8" ht="69" customHeight="1" outlineLevel="1" x14ac:dyDescent="0.2">
      <c r="A102" s="169"/>
      <c r="B102" s="170"/>
      <c r="C102" s="192">
        <v>1.7</v>
      </c>
      <c r="D102" s="196" t="s">
        <v>186</v>
      </c>
      <c r="E102" s="180" t="s">
        <v>20</v>
      </c>
      <c r="F102" s="181">
        <v>1</v>
      </c>
      <c r="G102" s="33">
        <v>0</v>
      </c>
      <c r="H102" s="182">
        <f>F102*G102</f>
        <v>0</v>
      </c>
    </row>
    <row r="103" spans="1:8" ht="51" outlineLevel="1" x14ac:dyDescent="0.2">
      <c r="A103" s="169"/>
      <c r="B103" s="170"/>
      <c r="C103" s="192">
        <v>1.8</v>
      </c>
      <c r="D103" s="197" t="s">
        <v>187</v>
      </c>
      <c r="E103" s="180" t="s">
        <v>20</v>
      </c>
      <c r="F103" s="181">
        <v>0</v>
      </c>
      <c r="G103" s="182"/>
      <c r="H103" s="182"/>
    </row>
    <row r="104" spans="1:8" ht="25.5" outlineLevel="1" x14ac:dyDescent="0.2">
      <c r="A104" s="190"/>
      <c r="B104" s="191"/>
      <c r="C104" s="198">
        <v>1.9</v>
      </c>
      <c r="D104" s="199" t="s">
        <v>188</v>
      </c>
      <c r="E104" s="200" t="s">
        <v>29</v>
      </c>
      <c r="F104" s="201">
        <v>30</v>
      </c>
      <c r="G104" s="303">
        <v>0</v>
      </c>
      <c r="H104" s="188">
        <f>F104*G104</f>
        <v>0</v>
      </c>
    </row>
    <row r="105" spans="1:8" ht="25.5" outlineLevel="1" x14ac:dyDescent="0.2">
      <c r="A105" s="190"/>
      <c r="B105" s="191"/>
      <c r="C105" s="202">
        <v>1.1000000000000001</v>
      </c>
      <c r="D105" s="199" t="s">
        <v>189</v>
      </c>
      <c r="E105" s="200" t="s">
        <v>29</v>
      </c>
      <c r="F105" s="201">
        <v>10</v>
      </c>
      <c r="G105" s="303">
        <v>0</v>
      </c>
      <c r="H105" s="188">
        <f>F105*G105</f>
        <v>0</v>
      </c>
    </row>
    <row r="106" spans="1:8" ht="25.5" outlineLevel="1" x14ac:dyDescent="0.2">
      <c r="A106" s="190"/>
      <c r="B106" s="191"/>
      <c r="C106" s="202">
        <v>1.1100000000000001</v>
      </c>
      <c r="D106" s="199" t="s">
        <v>190</v>
      </c>
      <c r="E106" s="200" t="s">
        <v>29</v>
      </c>
      <c r="F106" s="201">
        <v>10</v>
      </c>
      <c r="G106" s="303">
        <v>0</v>
      </c>
      <c r="H106" s="188">
        <f>F106*G106</f>
        <v>0</v>
      </c>
    </row>
    <row r="107" spans="1:8" ht="126.75" customHeight="1" outlineLevel="1" x14ac:dyDescent="0.2">
      <c r="A107" s="169"/>
      <c r="B107" s="170"/>
      <c r="C107" s="203">
        <v>1.1200000000000001</v>
      </c>
      <c r="D107" s="204" t="s">
        <v>191</v>
      </c>
      <c r="E107" s="184" t="s">
        <v>20</v>
      </c>
      <c r="F107" s="185"/>
      <c r="G107" s="186"/>
      <c r="H107" s="182"/>
    </row>
    <row r="108" spans="1:8" ht="102" outlineLevel="1" x14ac:dyDescent="0.2">
      <c r="A108" s="169"/>
      <c r="B108" s="170"/>
      <c r="C108" s="205" t="s">
        <v>192</v>
      </c>
      <c r="D108" s="206" t="s">
        <v>193</v>
      </c>
      <c r="E108" s="184" t="s">
        <v>20</v>
      </c>
      <c r="F108" s="185"/>
      <c r="G108" s="186"/>
      <c r="H108" s="182"/>
    </row>
    <row r="109" spans="1:8" ht="8.25" customHeight="1" outlineLevel="1" x14ac:dyDescent="0.2">
      <c r="A109" s="169"/>
      <c r="B109" s="170"/>
      <c r="C109" s="170"/>
      <c r="D109" s="171"/>
      <c r="E109" s="129"/>
      <c r="F109" s="172"/>
      <c r="G109" s="31"/>
      <c r="H109" s="173"/>
    </row>
    <row r="110" spans="1:8" ht="16.5" customHeight="1" outlineLevel="1" x14ac:dyDescent="0.2">
      <c r="A110" s="169"/>
      <c r="B110" s="170"/>
      <c r="C110" s="170"/>
      <c r="D110" s="66" t="s">
        <v>194</v>
      </c>
      <c r="E110" s="129"/>
      <c r="F110" s="130"/>
      <c r="G110" s="29" t="s">
        <v>195</v>
      </c>
      <c r="H110" s="160">
        <f>SUM(H96:H109)</f>
        <v>0</v>
      </c>
    </row>
    <row r="111" spans="1:8" ht="16.5" customHeight="1" outlineLevel="1" x14ac:dyDescent="0.25">
      <c r="A111" s="174" t="s">
        <v>161</v>
      </c>
      <c r="B111" s="207"/>
      <c r="C111" s="207"/>
      <c r="D111" s="208"/>
      <c r="E111" s="209"/>
      <c r="F111" s="210"/>
      <c r="G111" s="35"/>
      <c r="H111" s="211"/>
    </row>
    <row r="112" spans="1:8" ht="16.5" outlineLevel="1" x14ac:dyDescent="0.25">
      <c r="A112" s="175" t="s">
        <v>171</v>
      </c>
      <c r="B112" s="170"/>
      <c r="C112" s="170"/>
      <c r="D112" s="171"/>
      <c r="E112" s="129"/>
      <c r="F112" s="210"/>
      <c r="G112" s="35"/>
      <c r="H112" s="211"/>
    </row>
    <row r="113" spans="1:9" ht="17.25" customHeight="1" outlineLevel="1" x14ac:dyDescent="0.25">
      <c r="A113" s="212" t="s">
        <v>196</v>
      </c>
      <c r="B113" s="213"/>
      <c r="C113" s="214"/>
      <c r="D113" s="215"/>
      <c r="E113" s="209"/>
      <c r="F113" s="210"/>
      <c r="G113" s="35"/>
      <c r="H113" s="211"/>
    </row>
    <row r="114" spans="1:9" ht="46.5" customHeight="1" outlineLevel="1" x14ac:dyDescent="0.2">
      <c r="A114" s="216"/>
      <c r="B114" s="217"/>
      <c r="C114" s="178">
        <v>2.1</v>
      </c>
      <c r="D114" s="179" t="s">
        <v>197</v>
      </c>
      <c r="E114" s="180" t="s">
        <v>6</v>
      </c>
      <c r="F114" s="181">
        <v>180</v>
      </c>
      <c r="G114" s="33">
        <v>0</v>
      </c>
      <c r="H114" s="182">
        <f>F114*G114</f>
        <v>0</v>
      </c>
    </row>
    <row r="115" spans="1:9" ht="42.75" customHeight="1" outlineLevel="1" x14ac:dyDescent="0.2">
      <c r="A115" s="216"/>
      <c r="B115" s="217"/>
      <c r="C115" s="178">
        <v>2.2000000000000002</v>
      </c>
      <c r="D115" s="179" t="s">
        <v>198</v>
      </c>
      <c r="E115" s="180" t="s">
        <v>6</v>
      </c>
      <c r="F115" s="181">
        <v>180</v>
      </c>
      <c r="G115" s="33">
        <v>0</v>
      </c>
      <c r="H115" s="182">
        <f>F115*G115</f>
        <v>0</v>
      </c>
    </row>
    <row r="116" spans="1:9" ht="63.75" outlineLevel="1" x14ac:dyDescent="0.2">
      <c r="A116" s="216"/>
      <c r="B116" s="217"/>
      <c r="C116" s="178">
        <v>2.2999999999999998</v>
      </c>
      <c r="D116" s="179" t="s">
        <v>199</v>
      </c>
      <c r="E116" s="180" t="s">
        <v>20</v>
      </c>
      <c r="F116" s="181">
        <v>20</v>
      </c>
      <c r="G116" s="33">
        <v>0</v>
      </c>
      <c r="H116" s="182">
        <f t="shared" ref="H116:H133" si="0">F116*G116</f>
        <v>0</v>
      </c>
    </row>
    <row r="117" spans="1:9" ht="67.5" customHeight="1" outlineLevel="1" x14ac:dyDescent="0.2">
      <c r="A117" s="216"/>
      <c r="B117" s="217"/>
      <c r="C117" s="178" t="s">
        <v>200</v>
      </c>
      <c r="D117" s="179" t="s">
        <v>201</v>
      </c>
      <c r="E117" s="180" t="s">
        <v>12</v>
      </c>
      <c r="F117" s="181">
        <v>9</v>
      </c>
      <c r="G117" s="33">
        <v>0</v>
      </c>
      <c r="H117" s="182">
        <f>F117*G117</f>
        <v>0</v>
      </c>
    </row>
    <row r="118" spans="1:9" ht="81.75" customHeight="1" x14ac:dyDescent="0.2">
      <c r="A118" s="216"/>
      <c r="B118" s="217"/>
      <c r="C118" s="218" t="s">
        <v>202</v>
      </c>
      <c r="D118" s="179" t="s">
        <v>203</v>
      </c>
      <c r="E118" s="180" t="s">
        <v>12</v>
      </c>
      <c r="F118" s="181">
        <v>266</v>
      </c>
      <c r="G118" s="33">
        <v>0</v>
      </c>
      <c r="H118" s="182">
        <f t="shared" si="0"/>
        <v>0</v>
      </c>
      <c r="I118" s="45" t="s">
        <v>4</v>
      </c>
    </row>
    <row r="119" spans="1:9" ht="54.75" customHeight="1" x14ac:dyDescent="0.2">
      <c r="A119" s="216"/>
      <c r="B119" s="217"/>
      <c r="C119" s="178" t="s">
        <v>204</v>
      </c>
      <c r="D119" s="179" t="s">
        <v>205</v>
      </c>
      <c r="E119" s="180" t="s">
        <v>12</v>
      </c>
      <c r="F119" s="181">
        <v>30</v>
      </c>
      <c r="G119" s="33">
        <v>0</v>
      </c>
      <c r="H119" s="182">
        <f t="shared" si="0"/>
        <v>0</v>
      </c>
    </row>
    <row r="120" spans="1:9" ht="225" customHeight="1" x14ac:dyDescent="0.2">
      <c r="A120" s="216"/>
      <c r="B120" s="217"/>
      <c r="C120" s="178" t="s">
        <v>206</v>
      </c>
      <c r="D120" s="179" t="s">
        <v>207</v>
      </c>
      <c r="E120" s="194" t="s">
        <v>6</v>
      </c>
      <c r="F120" s="195">
        <v>96</v>
      </c>
      <c r="G120" s="304">
        <v>0</v>
      </c>
      <c r="H120" s="188">
        <f>F120*G120</f>
        <v>0</v>
      </c>
    </row>
    <row r="121" spans="1:9" ht="96" customHeight="1" outlineLevel="1" x14ac:dyDescent="0.2">
      <c r="A121" s="219"/>
      <c r="B121" s="220"/>
      <c r="C121" s="178" t="s">
        <v>208</v>
      </c>
      <c r="D121" s="221" t="s">
        <v>209</v>
      </c>
      <c r="E121" s="194" t="s">
        <v>12</v>
      </c>
      <c r="F121" s="195">
        <v>370</v>
      </c>
      <c r="G121" s="34">
        <v>0</v>
      </c>
      <c r="H121" s="188">
        <f>F121*G121</f>
        <v>0</v>
      </c>
    </row>
    <row r="122" spans="1:9" ht="58.5" customHeight="1" outlineLevel="1" x14ac:dyDescent="0.2">
      <c r="A122" s="216"/>
      <c r="B122" s="217"/>
      <c r="C122" s="218" t="s">
        <v>210</v>
      </c>
      <c r="D122" s="179" t="s">
        <v>211</v>
      </c>
      <c r="E122" s="180" t="s">
        <v>0</v>
      </c>
      <c r="F122" s="181">
        <v>187</v>
      </c>
      <c r="G122" s="33">
        <v>0</v>
      </c>
      <c r="H122" s="182">
        <f t="shared" si="0"/>
        <v>0</v>
      </c>
    </row>
    <row r="123" spans="1:9" ht="102" outlineLevel="1" x14ac:dyDescent="0.2">
      <c r="A123" s="216"/>
      <c r="B123" s="217"/>
      <c r="C123" s="218" t="s">
        <v>212</v>
      </c>
      <c r="D123" s="179" t="s">
        <v>213</v>
      </c>
      <c r="E123" s="180" t="s">
        <v>12</v>
      </c>
      <c r="F123" s="181">
        <v>36</v>
      </c>
      <c r="G123" s="33">
        <v>0</v>
      </c>
      <c r="H123" s="182">
        <f t="shared" si="0"/>
        <v>0</v>
      </c>
    </row>
    <row r="124" spans="1:9" ht="136.5" customHeight="1" outlineLevel="1" x14ac:dyDescent="0.2">
      <c r="A124" s="216"/>
      <c r="B124" s="217"/>
      <c r="C124" s="218" t="s">
        <v>214</v>
      </c>
      <c r="D124" s="179" t="s">
        <v>215</v>
      </c>
      <c r="E124" s="180" t="s">
        <v>12</v>
      </c>
      <c r="F124" s="181">
        <v>104</v>
      </c>
      <c r="G124" s="33">
        <v>0</v>
      </c>
      <c r="H124" s="182">
        <f t="shared" si="0"/>
        <v>0</v>
      </c>
    </row>
    <row r="125" spans="1:9" ht="87.75" customHeight="1" outlineLevel="1" x14ac:dyDescent="0.2">
      <c r="A125" s="216"/>
      <c r="B125" s="217"/>
      <c r="C125" s="218" t="s">
        <v>216</v>
      </c>
      <c r="D125" s="179" t="s">
        <v>217</v>
      </c>
      <c r="E125" s="180" t="s">
        <v>0</v>
      </c>
      <c r="F125" s="181">
        <v>965</v>
      </c>
      <c r="G125" s="33">
        <v>0</v>
      </c>
      <c r="H125" s="182">
        <f>F125*G125</f>
        <v>0</v>
      </c>
    </row>
    <row r="126" spans="1:9" ht="140.25" outlineLevel="1" x14ac:dyDescent="0.2">
      <c r="A126" s="219"/>
      <c r="B126" s="220"/>
      <c r="C126" s="178" t="s">
        <v>218</v>
      </c>
      <c r="D126" s="222" t="s">
        <v>219</v>
      </c>
      <c r="E126" s="194" t="s">
        <v>12</v>
      </c>
      <c r="F126" s="195">
        <v>104</v>
      </c>
      <c r="G126" s="34">
        <v>0</v>
      </c>
      <c r="H126" s="188">
        <f t="shared" si="0"/>
        <v>0</v>
      </c>
    </row>
    <row r="127" spans="1:9" ht="123.75" customHeight="1" outlineLevel="1" x14ac:dyDescent="0.2">
      <c r="A127" s="216"/>
      <c r="B127" s="217"/>
      <c r="C127" s="178" t="s">
        <v>220</v>
      </c>
      <c r="D127" s="179" t="s">
        <v>221</v>
      </c>
      <c r="E127" s="180" t="s">
        <v>12</v>
      </c>
      <c r="F127" s="195">
        <v>370</v>
      </c>
      <c r="G127" s="33">
        <v>0</v>
      </c>
      <c r="H127" s="182">
        <f t="shared" si="0"/>
        <v>0</v>
      </c>
    </row>
    <row r="128" spans="1:9" ht="77.25" customHeight="1" outlineLevel="1" x14ac:dyDescent="0.2">
      <c r="A128" s="216"/>
      <c r="B128" s="217"/>
      <c r="C128" s="218" t="s">
        <v>222</v>
      </c>
      <c r="D128" s="179" t="s">
        <v>223</v>
      </c>
      <c r="E128" s="180" t="s">
        <v>12</v>
      </c>
      <c r="F128" s="195">
        <v>9</v>
      </c>
      <c r="G128" s="33">
        <v>0</v>
      </c>
      <c r="H128" s="182">
        <f>F128*G128</f>
        <v>0</v>
      </c>
    </row>
    <row r="129" spans="1:9" ht="38.25" outlineLevel="1" x14ac:dyDescent="0.2">
      <c r="A129" s="216"/>
      <c r="B129" s="217"/>
      <c r="C129" s="218" t="s">
        <v>224</v>
      </c>
      <c r="D129" s="179" t="s">
        <v>225</v>
      </c>
      <c r="E129" s="180" t="s">
        <v>29</v>
      </c>
      <c r="F129" s="181">
        <v>50</v>
      </c>
      <c r="G129" s="33">
        <v>0</v>
      </c>
      <c r="H129" s="182">
        <f t="shared" si="0"/>
        <v>0</v>
      </c>
    </row>
    <row r="130" spans="1:9" s="224" customFormat="1" ht="83.25" customHeight="1" x14ac:dyDescent="0.25">
      <c r="A130" s="216"/>
      <c r="B130" s="217"/>
      <c r="C130" s="218" t="s">
        <v>226</v>
      </c>
      <c r="D130" s="223" t="s">
        <v>227</v>
      </c>
      <c r="E130" s="180" t="s">
        <v>20</v>
      </c>
      <c r="F130" s="181">
        <v>4</v>
      </c>
      <c r="G130" s="33">
        <v>0</v>
      </c>
      <c r="H130" s="182">
        <f t="shared" si="0"/>
        <v>0</v>
      </c>
    </row>
    <row r="131" spans="1:9" s="224" customFormat="1" ht="344.25" customHeight="1" x14ac:dyDescent="0.25">
      <c r="A131" s="216"/>
      <c r="B131" s="217"/>
      <c r="C131" s="218" t="s">
        <v>228</v>
      </c>
      <c r="D131" s="223" t="s">
        <v>229</v>
      </c>
      <c r="E131" s="180" t="s">
        <v>20</v>
      </c>
      <c r="F131" s="181">
        <v>4</v>
      </c>
      <c r="G131" s="33">
        <v>0</v>
      </c>
      <c r="H131" s="182">
        <f>F131*G131</f>
        <v>0</v>
      </c>
    </row>
    <row r="132" spans="1:9" s="224" customFormat="1" ht="393" customHeight="1" x14ac:dyDescent="0.25">
      <c r="A132" s="216"/>
      <c r="B132" s="217"/>
      <c r="C132" s="218"/>
      <c r="D132" s="223" t="s">
        <v>230</v>
      </c>
      <c r="E132" s="180"/>
      <c r="F132" s="181"/>
      <c r="G132" s="33"/>
      <c r="H132" s="182"/>
    </row>
    <row r="133" spans="1:9" s="224" customFormat="1" ht="89.25" x14ac:dyDescent="0.25">
      <c r="A133" s="216"/>
      <c r="B133" s="217"/>
      <c r="C133" s="218" t="s">
        <v>231</v>
      </c>
      <c r="D133" s="179" t="s">
        <v>232</v>
      </c>
      <c r="E133" s="180" t="s">
        <v>20</v>
      </c>
      <c r="F133" s="181">
        <v>2</v>
      </c>
      <c r="G133" s="33">
        <v>0</v>
      </c>
      <c r="H133" s="182">
        <f t="shared" si="0"/>
        <v>0</v>
      </c>
    </row>
    <row r="134" spans="1:9" ht="314.25" customHeight="1" x14ac:dyDescent="0.2">
      <c r="A134" s="219"/>
      <c r="B134" s="220"/>
      <c r="C134" s="218" t="s">
        <v>233</v>
      </c>
      <c r="D134" s="225" t="s">
        <v>234</v>
      </c>
      <c r="E134" s="180" t="s">
        <v>20</v>
      </c>
      <c r="F134" s="226">
        <v>1</v>
      </c>
      <c r="G134" s="34">
        <v>0</v>
      </c>
      <c r="H134" s="182">
        <f>F134*G134</f>
        <v>0</v>
      </c>
      <c r="I134" s="227"/>
    </row>
    <row r="135" spans="1:9" ht="127.5" x14ac:dyDescent="0.2">
      <c r="A135" s="219"/>
      <c r="B135" s="220"/>
      <c r="C135" s="218" t="s">
        <v>235</v>
      </c>
      <c r="D135" s="225" t="s">
        <v>236</v>
      </c>
      <c r="E135" s="180" t="s">
        <v>20</v>
      </c>
      <c r="F135" s="226">
        <v>1</v>
      </c>
      <c r="G135" s="34">
        <v>0</v>
      </c>
      <c r="H135" s="182">
        <f>F135*G135</f>
        <v>0</v>
      </c>
    </row>
    <row r="136" spans="1:9" ht="89.25" x14ac:dyDescent="0.2">
      <c r="A136" s="140"/>
      <c r="B136" s="141"/>
      <c r="C136" s="218" t="s">
        <v>235</v>
      </c>
      <c r="D136" s="179" t="s">
        <v>237</v>
      </c>
      <c r="E136" s="180" t="s">
        <v>20</v>
      </c>
      <c r="F136" s="181">
        <v>1</v>
      </c>
      <c r="G136" s="33"/>
      <c r="H136" s="182">
        <f>SUM(H114:H135)*0.15</f>
        <v>0</v>
      </c>
    </row>
    <row r="137" spans="1:9" x14ac:dyDescent="0.2">
      <c r="A137" s="55"/>
      <c r="B137" s="56"/>
      <c r="C137" s="228"/>
      <c r="D137" s="229" t="s">
        <v>21</v>
      </c>
      <c r="E137" s="230"/>
      <c r="F137" s="231"/>
      <c r="G137" s="36" t="s">
        <v>195</v>
      </c>
      <c r="H137" s="232">
        <f>SUM(H114:H136)</f>
        <v>0</v>
      </c>
    </row>
    <row r="138" spans="1:9" x14ac:dyDescent="0.2">
      <c r="A138" s="55"/>
      <c r="B138" s="56"/>
      <c r="C138" s="228"/>
      <c r="D138" s="229"/>
      <c r="E138" s="230"/>
      <c r="F138" s="231"/>
      <c r="G138" s="36"/>
      <c r="H138" s="232"/>
    </row>
    <row r="139" spans="1:9" ht="15.75" x14ac:dyDescent="0.25">
      <c r="A139" s="128" t="s">
        <v>162</v>
      </c>
      <c r="B139" s="233"/>
      <c r="C139" s="234"/>
      <c r="D139" s="235"/>
      <c r="E139" s="236"/>
      <c r="F139" s="237"/>
      <c r="G139" s="37"/>
      <c r="H139" s="238"/>
    </row>
    <row r="140" spans="1:9" x14ac:dyDescent="0.2">
      <c r="A140" s="55"/>
      <c r="B140" s="56"/>
      <c r="C140" s="228"/>
      <c r="D140" s="229"/>
      <c r="E140" s="230"/>
      <c r="F140" s="231"/>
      <c r="G140" s="36"/>
      <c r="H140" s="232"/>
    </row>
    <row r="141" spans="1:9" ht="76.5" x14ac:dyDescent="0.2">
      <c r="A141" s="47"/>
      <c r="B141" s="48"/>
      <c r="C141" s="218">
        <v>3.1</v>
      </c>
      <c r="D141" s="179" t="s">
        <v>238</v>
      </c>
      <c r="E141" s="180" t="s">
        <v>20</v>
      </c>
      <c r="F141" s="181">
        <v>1</v>
      </c>
      <c r="G141" s="33">
        <v>0</v>
      </c>
      <c r="H141" s="182">
        <f t="shared" ref="H141:H167" si="1">F141*G141</f>
        <v>0</v>
      </c>
    </row>
    <row r="142" spans="1:9" ht="51" x14ac:dyDescent="0.2">
      <c r="A142" s="47"/>
      <c r="B142" s="48"/>
      <c r="C142" s="218">
        <v>3.2</v>
      </c>
      <c r="D142" s="179" t="s">
        <v>239</v>
      </c>
      <c r="E142" s="180" t="s">
        <v>6</v>
      </c>
      <c r="F142" s="181">
        <v>184</v>
      </c>
      <c r="G142" s="33">
        <v>0</v>
      </c>
      <c r="H142" s="182">
        <f t="shared" si="1"/>
        <v>0</v>
      </c>
    </row>
    <row r="143" spans="1:9" s="239" customFormat="1" ht="51" x14ac:dyDescent="0.2">
      <c r="A143" s="47"/>
      <c r="B143" s="48"/>
      <c r="C143" s="187">
        <v>3.3</v>
      </c>
      <c r="D143" s="179" t="s">
        <v>240</v>
      </c>
      <c r="E143" s="180" t="s">
        <v>20</v>
      </c>
      <c r="F143" s="181">
        <v>52</v>
      </c>
      <c r="G143" s="33">
        <v>0</v>
      </c>
      <c r="H143" s="182">
        <f t="shared" si="1"/>
        <v>0</v>
      </c>
    </row>
    <row r="144" spans="1:9" s="239" customFormat="1" ht="110.25" customHeight="1" x14ac:dyDescent="0.2">
      <c r="A144" s="47"/>
      <c r="B144" s="48"/>
      <c r="C144" s="218" t="s">
        <v>241</v>
      </c>
      <c r="D144" s="179" t="s">
        <v>242</v>
      </c>
      <c r="E144" s="180" t="s">
        <v>20</v>
      </c>
      <c r="F144" s="181">
        <v>1</v>
      </c>
      <c r="G144" s="33">
        <v>0</v>
      </c>
      <c r="H144" s="182">
        <f t="shared" si="1"/>
        <v>0</v>
      </c>
    </row>
    <row r="145" spans="1:8" s="239" customFormat="1" ht="96.75" customHeight="1" x14ac:dyDescent="0.2">
      <c r="A145" s="47"/>
      <c r="B145" s="48"/>
      <c r="C145" s="218" t="s">
        <v>243</v>
      </c>
      <c r="D145" s="179" t="s">
        <v>244</v>
      </c>
      <c r="E145" s="180" t="s">
        <v>20</v>
      </c>
      <c r="F145" s="181">
        <v>1</v>
      </c>
      <c r="G145" s="33">
        <v>0</v>
      </c>
      <c r="H145" s="182">
        <f t="shared" si="1"/>
        <v>0</v>
      </c>
    </row>
    <row r="146" spans="1:8" s="239" customFormat="1" x14ac:dyDescent="0.2">
      <c r="A146" s="47"/>
      <c r="B146" s="48"/>
      <c r="C146" s="187">
        <v>3.6</v>
      </c>
      <c r="D146" s="179" t="s">
        <v>245</v>
      </c>
      <c r="E146" s="180" t="s">
        <v>6</v>
      </c>
      <c r="F146" s="181">
        <v>134</v>
      </c>
      <c r="G146" s="33">
        <v>0</v>
      </c>
      <c r="H146" s="182">
        <f t="shared" si="1"/>
        <v>0</v>
      </c>
    </row>
    <row r="147" spans="1:8" s="239" customFormat="1" x14ac:dyDescent="0.2">
      <c r="A147" s="47"/>
      <c r="B147" s="48"/>
      <c r="C147" s="187">
        <v>3.7</v>
      </c>
      <c r="D147" s="179" t="s">
        <v>246</v>
      </c>
      <c r="E147" s="180" t="s">
        <v>6</v>
      </c>
      <c r="F147" s="181">
        <v>210</v>
      </c>
      <c r="G147" s="33">
        <v>0</v>
      </c>
      <c r="H147" s="182">
        <f t="shared" si="1"/>
        <v>0</v>
      </c>
    </row>
    <row r="148" spans="1:8" ht="25.5" x14ac:dyDescent="0.2">
      <c r="A148" s="47"/>
      <c r="B148" s="48"/>
      <c r="C148" s="218" t="s">
        <v>247</v>
      </c>
      <c r="D148" s="179" t="s">
        <v>248</v>
      </c>
      <c r="E148" s="180" t="s">
        <v>20</v>
      </c>
      <c r="F148" s="181">
        <v>2</v>
      </c>
      <c r="G148" s="33">
        <v>0</v>
      </c>
      <c r="H148" s="182">
        <f t="shared" si="1"/>
        <v>0</v>
      </c>
    </row>
    <row r="149" spans="1:8" ht="25.5" x14ac:dyDescent="0.2">
      <c r="A149" s="47"/>
      <c r="B149" s="48"/>
      <c r="C149" s="218" t="s">
        <v>249</v>
      </c>
      <c r="D149" s="179" t="s">
        <v>250</v>
      </c>
      <c r="E149" s="180" t="s">
        <v>20</v>
      </c>
      <c r="F149" s="181">
        <v>6</v>
      </c>
      <c r="G149" s="33">
        <v>0</v>
      </c>
      <c r="H149" s="182">
        <f t="shared" si="1"/>
        <v>0</v>
      </c>
    </row>
    <row r="150" spans="1:8" ht="25.5" x14ac:dyDescent="0.2">
      <c r="A150" s="47"/>
      <c r="B150" s="48"/>
      <c r="C150" s="218" t="s">
        <v>251</v>
      </c>
      <c r="D150" s="179" t="s">
        <v>252</v>
      </c>
      <c r="E150" s="180" t="s">
        <v>20</v>
      </c>
      <c r="F150" s="181">
        <v>22</v>
      </c>
      <c r="G150" s="33">
        <v>0</v>
      </c>
      <c r="H150" s="182">
        <f t="shared" si="1"/>
        <v>0</v>
      </c>
    </row>
    <row r="151" spans="1:8" ht="25.5" x14ac:dyDescent="0.2">
      <c r="A151" s="47"/>
      <c r="B151" s="48"/>
      <c r="C151" s="218" t="s">
        <v>253</v>
      </c>
      <c r="D151" s="179" t="s">
        <v>254</v>
      </c>
      <c r="E151" s="180" t="s">
        <v>20</v>
      </c>
      <c r="F151" s="181">
        <v>22</v>
      </c>
      <c r="G151" s="33">
        <v>0</v>
      </c>
      <c r="H151" s="182">
        <f t="shared" si="1"/>
        <v>0</v>
      </c>
    </row>
    <row r="152" spans="1:8" ht="38.25" x14ac:dyDescent="0.2">
      <c r="A152" s="240" t="s">
        <v>4</v>
      </c>
      <c r="B152" s="48"/>
      <c r="C152" s="218" t="s">
        <v>255</v>
      </c>
      <c r="D152" s="221" t="s">
        <v>256</v>
      </c>
      <c r="E152" s="180" t="s">
        <v>20</v>
      </c>
      <c r="F152" s="181">
        <v>2</v>
      </c>
      <c r="G152" s="33">
        <v>0</v>
      </c>
      <c r="H152" s="182">
        <f t="shared" si="1"/>
        <v>0</v>
      </c>
    </row>
    <row r="153" spans="1:8" ht="51" x14ac:dyDescent="0.2">
      <c r="A153" s="240"/>
      <c r="B153" s="48"/>
      <c r="C153" s="178" t="s">
        <v>257</v>
      </c>
      <c r="D153" s="241" t="s">
        <v>258</v>
      </c>
      <c r="E153" s="194" t="s">
        <v>20</v>
      </c>
      <c r="F153" s="195">
        <v>2</v>
      </c>
      <c r="G153" s="304">
        <v>0</v>
      </c>
      <c r="H153" s="188">
        <f t="shared" si="1"/>
        <v>0</v>
      </c>
    </row>
    <row r="154" spans="1:8" ht="51" x14ac:dyDescent="0.2">
      <c r="A154" s="240"/>
      <c r="B154" s="48"/>
      <c r="C154" s="178" t="s">
        <v>259</v>
      </c>
      <c r="D154" s="241" t="s">
        <v>260</v>
      </c>
      <c r="E154" s="194" t="s">
        <v>20</v>
      </c>
      <c r="F154" s="195">
        <v>2</v>
      </c>
      <c r="G154" s="304">
        <v>0</v>
      </c>
      <c r="H154" s="188">
        <f t="shared" si="1"/>
        <v>0</v>
      </c>
    </row>
    <row r="155" spans="1:8" ht="51" x14ac:dyDescent="0.2">
      <c r="A155" s="240"/>
      <c r="B155" s="48"/>
      <c r="C155" s="178" t="s">
        <v>261</v>
      </c>
      <c r="D155" s="241" t="s">
        <v>262</v>
      </c>
      <c r="E155" s="194" t="s">
        <v>20</v>
      </c>
      <c r="F155" s="195">
        <v>2</v>
      </c>
      <c r="G155" s="304">
        <v>0</v>
      </c>
      <c r="H155" s="188">
        <f t="shared" si="1"/>
        <v>0</v>
      </c>
    </row>
    <row r="156" spans="1:8" ht="33" customHeight="1" x14ac:dyDescent="0.2">
      <c r="A156" s="47"/>
      <c r="B156" s="48"/>
      <c r="C156" s="218" t="s">
        <v>263</v>
      </c>
      <c r="D156" s="242" t="s">
        <v>264</v>
      </c>
      <c r="E156" s="180" t="s">
        <v>20</v>
      </c>
      <c r="F156" s="181">
        <v>2</v>
      </c>
      <c r="G156" s="33">
        <v>0</v>
      </c>
      <c r="H156" s="182">
        <f t="shared" si="1"/>
        <v>0</v>
      </c>
    </row>
    <row r="157" spans="1:8" ht="38.25" x14ac:dyDescent="0.2">
      <c r="A157" s="47"/>
      <c r="B157" s="48"/>
      <c r="C157" s="218" t="s">
        <v>265</v>
      </c>
      <c r="D157" s="242" t="s">
        <v>266</v>
      </c>
      <c r="E157" s="180" t="s">
        <v>20</v>
      </c>
      <c r="F157" s="181">
        <v>2</v>
      </c>
      <c r="G157" s="33">
        <v>0</v>
      </c>
      <c r="H157" s="182">
        <f t="shared" si="1"/>
        <v>0</v>
      </c>
    </row>
    <row r="158" spans="1:8" ht="38.25" x14ac:dyDescent="0.2">
      <c r="A158" s="47"/>
      <c r="B158" s="48"/>
      <c r="C158" s="218" t="s">
        <v>267</v>
      </c>
      <c r="D158" s="242" t="s">
        <v>268</v>
      </c>
      <c r="E158" s="180" t="s">
        <v>20</v>
      </c>
      <c r="F158" s="181">
        <v>2</v>
      </c>
      <c r="G158" s="33">
        <v>0</v>
      </c>
      <c r="H158" s="182">
        <f t="shared" si="1"/>
        <v>0</v>
      </c>
    </row>
    <row r="159" spans="1:8" ht="159.75" customHeight="1" x14ac:dyDescent="0.2">
      <c r="A159" s="47"/>
      <c r="B159" s="48"/>
      <c r="C159" s="218" t="s">
        <v>269</v>
      </c>
      <c r="D159" s="243" t="s">
        <v>270</v>
      </c>
      <c r="E159" s="180" t="s">
        <v>20</v>
      </c>
      <c r="F159" s="181">
        <v>62</v>
      </c>
      <c r="G159" s="33">
        <v>0</v>
      </c>
      <c r="H159" s="182">
        <f t="shared" si="1"/>
        <v>0</v>
      </c>
    </row>
    <row r="160" spans="1:8" ht="57.75" customHeight="1" x14ac:dyDescent="0.2">
      <c r="A160" s="47"/>
      <c r="B160" s="48"/>
      <c r="C160" s="218" t="s">
        <v>271</v>
      </c>
      <c r="D160" s="244" t="s">
        <v>272</v>
      </c>
      <c r="E160" s="180" t="s">
        <v>6</v>
      </c>
      <c r="F160" s="181">
        <v>164</v>
      </c>
      <c r="G160" s="33">
        <v>0</v>
      </c>
      <c r="H160" s="182">
        <f t="shared" si="1"/>
        <v>0</v>
      </c>
    </row>
    <row r="161" spans="1:8" ht="409.5" customHeight="1" x14ac:dyDescent="0.2">
      <c r="A161" s="47"/>
      <c r="B161" s="48"/>
      <c r="C161" s="218" t="s">
        <v>273</v>
      </c>
      <c r="D161" s="244" t="s">
        <v>274</v>
      </c>
      <c r="E161" s="180" t="s">
        <v>6</v>
      </c>
      <c r="F161" s="181">
        <v>174</v>
      </c>
      <c r="G161" s="33">
        <v>0</v>
      </c>
      <c r="H161" s="182">
        <f t="shared" si="1"/>
        <v>0</v>
      </c>
    </row>
    <row r="162" spans="1:8" ht="140.25" x14ac:dyDescent="0.2">
      <c r="A162" s="47"/>
      <c r="B162" s="48"/>
      <c r="C162" s="218" t="s">
        <v>275</v>
      </c>
      <c r="D162" s="66" t="s">
        <v>276</v>
      </c>
      <c r="E162" s="180" t="s">
        <v>20</v>
      </c>
      <c r="F162" s="181">
        <v>1</v>
      </c>
      <c r="G162" s="33">
        <v>0</v>
      </c>
      <c r="H162" s="182">
        <f t="shared" si="1"/>
        <v>0</v>
      </c>
    </row>
    <row r="163" spans="1:8" ht="63.75" x14ac:dyDescent="0.2">
      <c r="A163" s="47"/>
      <c r="B163" s="48"/>
      <c r="C163" s="218">
        <v>3.23</v>
      </c>
      <c r="D163" s="179" t="s">
        <v>277</v>
      </c>
      <c r="E163" s="180" t="s">
        <v>6</v>
      </c>
      <c r="F163" s="181">
        <v>344</v>
      </c>
      <c r="G163" s="33">
        <v>0</v>
      </c>
      <c r="H163" s="182">
        <f t="shared" si="1"/>
        <v>0</v>
      </c>
    </row>
    <row r="164" spans="1:8" s="161" customFormat="1" ht="76.5" x14ac:dyDescent="0.2">
      <c r="A164" s="47"/>
      <c r="B164" s="48"/>
      <c r="C164" s="218">
        <v>3.24</v>
      </c>
      <c r="D164" s="222" t="s">
        <v>278</v>
      </c>
      <c r="E164" s="180" t="s">
        <v>6</v>
      </c>
      <c r="F164" s="181">
        <v>344</v>
      </c>
      <c r="G164" s="33">
        <v>0</v>
      </c>
      <c r="H164" s="182">
        <f t="shared" si="1"/>
        <v>0</v>
      </c>
    </row>
    <row r="165" spans="1:8" s="224" customFormat="1" ht="38.25" x14ac:dyDescent="0.25">
      <c r="A165" s="47"/>
      <c r="B165" s="48"/>
      <c r="C165" s="218">
        <v>3.25</v>
      </c>
      <c r="D165" s="179" t="s">
        <v>279</v>
      </c>
      <c r="E165" s="180" t="s">
        <v>6</v>
      </c>
      <c r="F165" s="181">
        <v>180</v>
      </c>
      <c r="G165" s="33">
        <v>0</v>
      </c>
      <c r="H165" s="182">
        <f t="shared" si="1"/>
        <v>0</v>
      </c>
    </row>
    <row r="166" spans="1:8" s="224" customFormat="1" ht="51" x14ac:dyDescent="0.25">
      <c r="A166" s="47"/>
      <c r="B166" s="48"/>
      <c r="C166" s="218">
        <v>3.26</v>
      </c>
      <c r="D166" s="179" t="s">
        <v>280</v>
      </c>
      <c r="E166" s="180" t="s">
        <v>20</v>
      </c>
      <c r="F166" s="181">
        <v>6</v>
      </c>
      <c r="G166" s="33">
        <v>0</v>
      </c>
      <c r="H166" s="182">
        <f t="shared" si="1"/>
        <v>0</v>
      </c>
    </row>
    <row r="167" spans="1:8" ht="273.75" customHeight="1" x14ac:dyDescent="0.2">
      <c r="A167" s="47"/>
      <c r="B167" s="48"/>
      <c r="C167" s="218" t="s">
        <v>265</v>
      </c>
      <c r="D167" s="179" t="s">
        <v>281</v>
      </c>
      <c r="E167" s="180" t="s">
        <v>6</v>
      </c>
      <c r="F167" s="181">
        <v>120</v>
      </c>
      <c r="G167" s="33">
        <v>0</v>
      </c>
      <c r="H167" s="182">
        <f t="shared" si="1"/>
        <v>0</v>
      </c>
    </row>
    <row r="168" spans="1:8" ht="76.5" x14ac:dyDescent="0.2">
      <c r="A168" s="47"/>
      <c r="B168" s="48"/>
      <c r="C168" s="218" t="s">
        <v>267</v>
      </c>
      <c r="D168" s="179" t="s">
        <v>282</v>
      </c>
      <c r="E168" s="180"/>
      <c r="F168" s="181"/>
      <c r="G168" s="33"/>
      <c r="H168" s="182">
        <f>SUM(H141:H167)*0.1</f>
        <v>0</v>
      </c>
    </row>
    <row r="169" spans="1:8" x14ac:dyDescent="0.2">
      <c r="A169" s="47"/>
      <c r="B169" s="48"/>
      <c r="C169" s="48"/>
      <c r="D169" s="49"/>
      <c r="E169" s="50"/>
      <c r="F169" s="51"/>
      <c r="G169" s="17"/>
      <c r="H169" s="52"/>
    </row>
    <row r="170" spans="1:8" x14ac:dyDescent="0.2">
      <c r="A170" s="47"/>
      <c r="B170" s="48"/>
      <c r="C170" s="48"/>
      <c r="D170" s="66" t="s">
        <v>283</v>
      </c>
      <c r="E170" s="129"/>
      <c r="F170" s="130"/>
      <c r="G170" s="29" t="s">
        <v>195</v>
      </c>
      <c r="H170" s="160">
        <f>SUM(H141:H169)</f>
        <v>0</v>
      </c>
    </row>
    <row r="171" spans="1:8" x14ac:dyDescent="0.2">
      <c r="A171" s="55"/>
      <c r="B171" s="56"/>
      <c r="C171" s="56"/>
      <c r="D171" s="66"/>
      <c r="E171" s="129"/>
      <c r="F171" s="130"/>
      <c r="G171" s="29"/>
      <c r="H171" s="160"/>
    </row>
    <row r="172" spans="1:8" ht="15.75" x14ac:dyDescent="0.25">
      <c r="A172" s="245" t="s">
        <v>163</v>
      </c>
      <c r="B172" s="246"/>
      <c r="C172" s="246"/>
      <c r="D172" s="247"/>
      <c r="E172" s="248"/>
      <c r="F172" s="249"/>
      <c r="G172" s="38"/>
      <c r="H172" s="250"/>
    </row>
    <row r="173" spans="1:8" x14ac:dyDescent="0.2">
      <c r="A173" s="154"/>
      <c r="B173" s="155"/>
      <c r="C173" s="155"/>
      <c r="D173" s="156"/>
      <c r="E173" s="157"/>
      <c r="F173" s="158"/>
      <c r="G173" s="28"/>
      <c r="H173" s="159"/>
    </row>
    <row r="174" spans="1:8" ht="15" x14ac:dyDescent="0.2">
      <c r="A174" s="251" t="s">
        <v>284</v>
      </c>
      <c r="B174" s="252"/>
      <c r="C174" s="252"/>
      <c r="D174" s="253"/>
      <c r="E174" s="254"/>
      <c r="F174" s="255"/>
      <c r="G174" s="39"/>
      <c r="H174" s="256"/>
    </row>
    <row r="175" spans="1:8" ht="32.25" customHeight="1" x14ac:dyDescent="0.2">
      <c r="A175" s="257"/>
      <c r="B175" s="252"/>
      <c r="C175" s="192">
        <v>4.0999999999999996</v>
      </c>
      <c r="D175" s="221" t="s">
        <v>285</v>
      </c>
      <c r="E175" s="194" t="s">
        <v>6</v>
      </c>
      <c r="F175" s="195">
        <v>168</v>
      </c>
      <c r="G175" s="34">
        <v>0</v>
      </c>
      <c r="H175" s="188">
        <f>F175*G175</f>
        <v>0</v>
      </c>
    </row>
    <row r="176" spans="1:8" ht="38.25" x14ac:dyDescent="0.2">
      <c r="A176" s="257"/>
      <c r="B176" s="252"/>
      <c r="C176" s="192">
        <v>4.2</v>
      </c>
      <c r="D176" s="221" t="s">
        <v>286</v>
      </c>
      <c r="E176" s="194" t="s">
        <v>6</v>
      </c>
      <c r="F176" s="195">
        <v>228</v>
      </c>
      <c r="G176" s="34">
        <v>0</v>
      </c>
      <c r="H176" s="188">
        <f>F176*G176</f>
        <v>0</v>
      </c>
    </row>
    <row r="177" spans="1:8" ht="39" customHeight="1" x14ac:dyDescent="0.2">
      <c r="A177" s="257"/>
      <c r="B177" s="252"/>
      <c r="C177" s="192"/>
      <c r="D177" s="379" t="s">
        <v>419</v>
      </c>
      <c r="E177" s="380"/>
      <c r="F177" s="380"/>
      <c r="G177" s="380"/>
      <c r="H177" s="381"/>
    </row>
    <row r="178" spans="1:8" ht="25.5" x14ac:dyDescent="0.2">
      <c r="A178" s="257"/>
      <c r="B178" s="252"/>
      <c r="C178" s="192">
        <v>4.3</v>
      </c>
      <c r="D178" s="221" t="s">
        <v>287</v>
      </c>
      <c r="E178" s="194" t="s">
        <v>6</v>
      </c>
      <c r="F178" s="195">
        <v>20</v>
      </c>
      <c r="G178" s="34">
        <v>0</v>
      </c>
      <c r="H178" s="188">
        <f>F178*G178</f>
        <v>0</v>
      </c>
    </row>
    <row r="179" spans="1:8" ht="32.25" customHeight="1" x14ac:dyDescent="0.2">
      <c r="A179" s="257"/>
      <c r="B179" s="252"/>
      <c r="C179" s="192">
        <v>4.4000000000000004</v>
      </c>
      <c r="D179" s="221" t="s">
        <v>288</v>
      </c>
      <c r="E179" s="194" t="s">
        <v>20</v>
      </c>
      <c r="F179" s="195">
        <v>2</v>
      </c>
      <c r="G179" s="34">
        <v>0</v>
      </c>
      <c r="H179" s="188">
        <f>F179*G179</f>
        <v>0</v>
      </c>
    </row>
    <row r="180" spans="1:8" ht="25.5" x14ac:dyDescent="0.2">
      <c r="A180" s="257"/>
      <c r="B180" s="252"/>
      <c r="C180" s="192">
        <v>4.5</v>
      </c>
      <c r="D180" s="221" t="s">
        <v>289</v>
      </c>
      <c r="E180" s="194" t="s">
        <v>20</v>
      </c>
      <c r="F180" s="195">
        <v>4</v>
      </c>
      <c r="G180" s="34">
        <v>0</v>
      </c>
      <c r="H180" s="188">
        <f>F180*G180</f>
        <v>0</v>
      </c>
    </row>
    <row r="181" spans="1:8" ht="15.75" x14ac:dyDescent="0.25">
      <c r="A181" s="258" t="s">
        <v>290</v>
      </c>
      <c r="B181" s="233"/>
      <c r="C181" s="259"/>
      <c r="D181" s="260"/>
      <c r="E181" s="261"/>
      <c r="F181" s="262"/>
      <c r="G181" s="33" t="s">
        <v>4</v>
      </c>
      <c r="H181" s="263"/>
    </row>
    <row r="182" spans="1:8" x14ac:dyDescent="0.2">
      <c r="A182" s="47"/>
      <c r="B182" s="48"/>
      <c r="C182" s="178" t="s">
        <v>291</v>
      </c>
      <c r="D182" s="179" t="s">
        <v>292</v>
      </c>
      <c r="E182" s="180" t="s">
        <v>20</v>
      </c>
      <c r="F182" s="181">
        <v>4</v>
      </c>
      <c r="G182" s="34">
        <v>0</v>
      </c>
      <c r="H182" s="182">
        <f t="shared" ref="H182:H196" si="2">F182*G182</f>
        <v>0</v>
      </c>
    </row>
    <row r="183" spans="1:8" x14ac:dyDescent="0.2">
      <c r="A183" s="47"/>
      <c r="B183" s="48"/>
      <c r="C183" s="178" t="s">
        <v>293</v>
      </c>
      <c r="D183" s="179" t="s">
        <v>294</v>
      </c>
      <c r="E183" s="180" t="s">
        <v>20</v>
      </c>
      <c r="F183" s="181">
        <v>2</v>
      </c>
      <c r="G183" s="34">
        <v>0</v>
      </c>
      <c r="H183" s="182">
        <f t="shared" si="2"/>
        <v>0</v>
      </c>
    </row>
    <row r="184" spans="1:8" x14ac:dyDescent="0.2">
      <c r="A184" s="47"/>
      <c r="B184" s="48"/>
      <c r="C184" s="178" t="s">
        <v>295</v>
      </c>
      <c r="D184" s="179" t="s">
        <v>296</v>
      </c>
      <c r="E184" s="180" t="s">
        <v>20</v>
      </c>
      <c r="F184" s="181">
        <v>4</v>
      </c>
      <c r="G184" s="34">
        <v>0</v>
      </c>
      <c r="H184" s="182">
        <f t="shared" si="2"/>
        <v>0</v>
      </c>
    </row>
    <row r="185" spans="1:8" x14ac:dyDescent="0.2">
      <c r="A185" s="47"/>
      <c r="B185" s="48"/>
      <c r="C185" s="178" t="s">
        <v>297</v>
      </c>
      <c r="D185" s="179" t="s">
        <v>298</v>
      </c>
      <c r="E185" s="180" t="s">
        <v>20</v>
      </c>
      <c r="F185" s="181">
        <v>4</v>
      </c>
      <c r="G185" s="34">
        <v>0</v>
      </c>
      <c r="H185" s="182">
        <f t="shared" si="2"/>
        <v>0</v>
      </c>
    </row>
    <row r="186" spans="1:8" x14ac:dyDescent="0.2">
      <c r="A186" s="47"/>
      <c r="B186" s="48"/>
      <c r="C186" s="178" t="s">
        <v>299</v>
      </c>
      <c r="D186" s="179" t="s">
        <v>300</v>
      </c>
      <c r="E186" s="180" t="s">
        <v>20</v>
      </c>
      <c r="F186" s="181">
        <v>1</v>
      </c>
      <c r="G186" s="34">
        <v>0</v>
      </c>
      <c r="H186" s="182">
        <f t="shared" si="2"/>
        <v>0</v>
      </c>
    </row>
    <row r="187" spans="1:8" x14ac:dyDescent="0.2">
      <c r="A187" s="47"/>
      <c r="B187" s="48"/>
      <c r="C187" s="178" t="s">
        <v>301</v>
      </c>
      <c r="D187" s="179" t="s">
        <v>302</v>
      </c>
      <c r="E187" s="180" t="s">
        <v>20</v>
      </c>
      <c r="F187" s="181">
        <v>2</v>
      </c>
      <c r="G187" s="34">
        <v>0</v>
      </c>
      <c r="H187" s="182">
        <f t="shared" si="2"/>
        <v>0</v>
      </c>
    </row>
    <row r="188" spans="1:8" x14ac:dyDescent="0.2">
      <c r="A188" s="47"/>
      <c r="B188" s="48"/>
      <c r="C188" s="178" t="s">
        <v>303</v>
      </c>
      <c r="D188" s="179" t="s">
        <v>304</v>
      </c>
      <c r="E188" s="180" t="s">
        <v>20</v>
      </c>
      <c r="F188" s="181">
        <v>4</v>
      </c>
      <c r="G188" s="34">
        <v>0</v>
      </c>
      <c r="H188" s="182">
        <f t="shared" si="2"/>
        <v>0</v>
      </c>
    </row>
    <row r="189" spans="1:8" x14ac:dyDescent="0.2">
      <c r="A189" s="47"/>
      <c r="B189" s="48"/>
      <c r="C189" s="178" t="s">
        <v>305</v>
      </c>
      <c r="D189" s="179" t="s">
        <v>306</v>
      </c>
      <c r="E189" s="180" t="s">
        <v>20</v>
      </c>
      <c r="F189" s="181">
        <v>1</v>
      </c>
      <c r="G189" s="34">
        <v>0</v>
      </c>
      <c r="H189" s="182">
        <f t="shared" si="2"/>
        <v>0</v>
      </c>
    </row>
    <row r="190" spans="1:8" x14ac:dyDescent="0.2">
      <c r="A190" s="47"/>
      <c r="B190" s="48"/>
      <c r="C190" s="178" t="s">
        <v>307</v>
      </c>
      <c r="D190" s="179" t="s">
        <v>308</v>
      </c>
      <c r="E190" s="180" t="s">
        <v>20</v>
      </c>
      <c r="F190" s="181">
        <v>4</v>
      </c>
      <c r="G190" s="34">
        <v>0</v>
      </c>
      <c r="H190" s="182">
        <f t="shared" si="2"/>
        <v>0</v>
      </c>
    </row>
    <row r="191" spans="1:8" x14ac:dyDescent="0.2">
      <c r="A191" s="47"/>
      <c r="B191" s="48"/>
      <c r="C191" s="178" t="s">
        <v>309</v>
      </c>
      <c r="D191" s="179" t="s">
        <v>310</v>
      </c>
      <c r="E191" s="180" t="s">
        <v>20</v>
      </c>
      <c r="F191" s="181">
        <v>2</v>
      </c>
      <c r="G191" s="34">
        <v>0</v>
      </c>
      <c r="H191" s="182">
        <f t="shared" si="2"/>
        <v>0</v>
      </c>
    </row>
    <row r="192" spans="1:8" ht="25.5" x14ac:dyDescent="0.2">
      <c r="A192" s="47"/>
      <c r="B192" s="48"/>
      <c r="C192" s="178" t="s">
        <v>311</v>
      </c>
      <c r="D192" s="179" t="s">
        <v>312</v>
      </c>
      <c r="E192" s="180" t="s">
        <v>20</v>
      </c>
      <c r="F192" s="181">
        <v>4</v>
      </c>
      <c r="G192" s="34">
        <v>0</v>
      </c>
      <c r="H192" s="182">
        <f t="shared" si="2"/>
        <v>0</v>
      </c>
    </row>
    <row r="193" spans="1:9" ht="25.5" x14ac:dyDescent="0.2">
      <c r="A193" s="47"/>
      <c r="B193" s="48"/>
      <c r="C193" s="178" t="s">
        <v>313</v>
      </c>
      <c r="D193" s="179" t="s">
        <v>314</v>
      </c>
      <c r="E193" s="180" t="s">
        <v>20</v>
      </c>
      <c r="F193" s="181">
        <v>4</v>
      </c>
      <c r="G193" s="34">
        <v>0</v>
      </c>
      <c r="H193" s="182">
        <f t="shared" si="2"/>
        <v>0</v>
      </c>
    </row>
    <row r="194" spans="1:9" ht="25.5" x14ac:dyDescent="0.2">
      <c r="A194" s="47"/>
      <c r="B194" s="48"/>
      <c r="C194" s="178" t="s">
        <v>315</v>
      </c>
      <c r="D194" s="179" t="s">
        <v>316</v>
      </c>
      <c r="E194" s="180" t="s">
        <v>20</v>
      </c>
      <c r="F194" s="181">
        <v>1</v>
      </c>
      <c r="G194" s="34">
        <v>0</v>
      </c>
      <c r="H194" s="182">
        <f t="shared" si="2"/>
        <v>0</v>
      </c>
    </row>
    <row r="195" spans="1:9" ht="25.5" x14ac:dyDescent="0.2">
      <c r="A195" s="47"/>
      <c r="B195" s="48"/>
      <c r="C195" s="178" t="s">
        <v>317</v>
      </c>
      <c r="D195" s="179" t="s">
        <v>318</v>
      </c>
      <c r="E195" s="180" t="s">
        <v>20</v>
      </c>
      <c r="F195" s="181">
        <v>1</v>
      </c>
      <c r="G195" s="34">
        <v>0</v>
      </c>
      <c r="H195" s="182">
        <f t="shared" si="2"/>
        <v>0</v>
      </c>
    </row>
    <row r="196" spans="1:9" ht="25.5" x14ac:dyDescent="0.2">
      <c r="A196" s="47"/>
      <c r="B196" s="48"/>
      <c r="C196" s="178" t="s">
        <v>319</v>
      </c>
      <c r="D196" s="179" t="s">
        <v>320</v>
      </c>
      <c r="E196" s="180" t="s">
        <v>20</v>
      </c>
      <c r="F196" s="181">
        <v>1</v>
      </c>
      <c r="G196" s="34">
        <v>0</v>
      </c>
      <c r="H196" s="182">
        <f t="shared" si="2"/>
        <v>0</v>
      </c>
    </row>
    <row r="197" spans="1:9" ht="25.5" x14ac:dyDescent="0.2">
      <c r="A197" s="47"/>
      <c r="B197" s="48"/>
      <c r="C197" s="192"/>
      <c r="D197" s="243" t="s">
        <v>321</v>
      </c>
      <c r="E197" s="180"/>
      <c r="F197" s="181"/>
      <c r="G197" s="34" t="s">
        <v>4</v>
      </c>
      <c r="H197" s="182"/>
    </row>
    <row r="198" spans="1:9" ht="25.5" x14ac:dyDescent="0.2">
      <c r="A198" s="47"/>
      <c r="B198" s="48"/>
      <c r="C198" s="178" t="s">
        <v>322</v>
      </c>
      <c r="D198" s="264" t="s">
        <v>323</v>
      </c>
      <c r="E198" s="180" t="s">
        <v>20</v>
      </c>
      <c r="F198" s="181">
        <v>4</v>
      </c>
      <c r="G198" s="34">
        <v>0</v>
      </c>
      <c r="H198" s="182">
        <f>F198*G198</f>
        <v>0</v>
      </c>
      <c r="I198" s="239"/>
    </row>
    <row r="199" spans="1:9" ht="38.25" x14ac:dyDescent="0.2">
      <c r="A199" s="47"/>
      <c r="B199" s="48"/>
      <c r="C199" s="192"/>
      <c r="D199" s="243" t="s">
        <v>324</v>
      </c>
      <c r="E199" s="180"/>
      <c r="F199" s="181"/>
      <c r="G199" s="34" t="s">
        <v>4</v>
      </c>
      <c r="H199" s="182"/>
      <c r="I199" s="239"/>
    </row>
    <row r="200" spans="1:9" ht="25.5" x14ac:dyDescent="0.2">
      <c r="A200" s="47"/>
      <c r="B200" s="48"/>
      <c r="C200" s="178" t="s">
        <v>325</v>
      </c>
      <c r="D200" s="264" t="s">
        <v>326</v>
      </c>
      <c r="E200" s="180" t="s">
        <v>20</v>
      </c>
      <c r="F200" s="181">
        <v>4</v>
      </c>
      <c r="G200" s="34">
        <v>0</v>
      </c>
      <c r="H200" s="182">
        <f>F200*G200</f>
        <v>0</v>
      </c>
      <c r="I200" s="239"/>
    </row>
    <row r="201" spans="1:9" x14ac:dyDescent="0.2">
      <c r="A201" s="47"/>
      <c r="B201" s="48"/>
      <c r="C201" s="178"/>
      <c r="D201" s="264"/>
      <c r="E201" s="180"/>
      <c r="F201" s="181"/>
      <c r="G201" s="34"/>
      <c r="H201" s="182"/>
      <c r="I201" s="239"/>
    </row>
    <row r="202" spans="1:9" ht="15.75" x14ac:dyDescent="0.25">
      <c r="A202" s="258" t="s">
        <v>327</v>
      </c>
      <c r="B202" s="233"/>
      <c r="C202" s="259"/>
      <c r="D202" s="260"/>
      <c r="E202" s="261"/>
      <c r="F202" s="181"/>
      <c r="G202" s="33" t="s">
        <v>4</v>
      </c>
      <c r="H202" s="263"/>
      <c r="I202" s="239"/>
    </row>
    <row r="203" spans="1:9" ht="25.5" x14ac:dyDescent="0.2">
      <c r="A203" s="47"/>
      <c r="B203" s="48"/>
      <c r="C203" s="265" t="s">
        <v>328</v>
      </c>
      <c r="D203" s="266" t="s">
        <v>329</v>
      </c>
      <c r="E203" s="180" t="s">
        <v>20</v>
      </c>
      <c r="F203" s="181">
        <v>2</v>
      </c>
      <c r="G203" s="33">
        <v>0</v>
      </c>
      <c r="H203" s="182">
        <f t="shared" ref="H203:H209" si="3">F203*G203</f>
        <v>0</v>
      </c>
      <c r="I203" s="239"/>
    </row>
    <row r="204" spans="1:9" ht="31.5" customHeight="1" x14ac:dyDescent="0.2">
      <c r="A204" s="47"/>
      <c r="B204" s="48"/>
      <c r="C204" s="265" t="s">
        <v>330</v>
      </c>
      <c r="D204" s="179" t="s">
        <v>331</v>
      </c>
      <c r="E204" s="180" t="s">
        <v>20</v>
      </c>
      <c r="F204" s="181">
        <v>2</v>
      </c>
      <c r="G204" s="33">
        <v>0</v>
      </c>
      <c r="H204" s="182">
        <f>F204*G204</f>
        <v>0</v>
      </c>
      <c r="I204" s="239"/>
    </row>
    <row r="205" spans="1:9" ht="25.5" x14ac:dyDescent="0.2">
      <c r="A205" s="47"/>
      <c r="B205" s="48"/>
      <c r="C205" s="265" t="s">
        <v>332</v>
      </c>
      <c r="D205" s="179" t="s">
        <v>333</v>
      </c>
      <c r="E205" s="180" t="s">
        <v>20</v>
      </c>
      <c r="F205" s="181">
        <v>2</v>
      </c>
      <c r="G205" s="33">
        <v>0</v>
      </c>
      <c r="H205" s="182">
        <f>F205*G205</f>
        <v>0</v>
      </c>
      <c r="I205" s="239"/>
    </row>
    <row r="206" spans="1:9" ht="25.5" customHeight="1" x14ac:dyDescent="0.2">
      <c r="A206" s="47"/>
      <c r="B206" s="48"/>
      <c r="C206" s="265" t="s">
        <v>334</v>
      </c>
      <c r="D206" s="266" t="s">
        <v>335</v>
      </c>
      <c r="E206" s="180" t="s">
        <v>20</v>
      </c>
      <c r="F206" s="181">
        <v>2</v>
      </c>
      <c r="G206" s="33">
        <v>0</v>
      </c>
      <c r="H206" s="182">
        <f t="shared" si="3"/>
        <v>0</v>
      </c>
    </row>
    <row r="207" spans="1:9" ht="25.5" x14ac:dyDescent="0.2">
      <c r="A207" s="47"/>
      <c r="B207" s="48"/>
      <c r="C207" s="265" t="s">
        <v>336</v>
      </c>
      <c r="D207" s="266" t="s">
        <v>337</v>
      </c>
      <c r="E207" s="180" t="s">
        <v>20</v>
      </c>
      <c r="F207" s="181">
        <v>2</v>
      </c>
      <c r="G207" s="33">
        <v>0</v>
      </c>
      <c r="H207" s="182">
        <f>F207*G207</f>
        <v>0</v>
      </c>
    </row>
    <row r="208" spans="1:9" ht="25.5" x14ac:dyDescent="0.2">
      <c r="A208" s="47"/>
      <c r="B208" s="48"/>
      <c r="C208" s="265" t="s">
        <v>338</v>
      </c>
      <c r="D208" s="266" t="s">
        <v>339</v>
      </c>
      <c r="E208" s="180" t="s">
        <v>20</v>
      </c>
      <c r="F208" s="181">
        <v>2</v>
      </c>
      <c r="G208" s="33">
        <v>0</v>
      </c>
      <c r="H208" s="182">
        <f>F208*G208</f>
        <v>0</v>
      </c>
    </row>
    <row r="209" spans="1:8" ht="25.5" x14ac:dyDescent="0.2">
      <c r="A209" s="47"/>
      <c r="B209" s="48"/>
      <c r="C209" s="265" t="s">
        <v>340</v>
      </c>
      <c r="D209" s="267" t="s">
        <v>341</v>
      </c>
      <c r="E209" s="180" t="s">
        <v>20</v>
      </c>
      <c r="F209" s="181">
        <v>2</v>
      </c>
      <c r="G209" s="33">
        <v>0</v>
      </c>
      <c r="H209" s="182">
        <f t="shared" si="3"/>
        <v>0</v>
      </c>
    </row>
    <row r="210" spans="1:8" ht="75.75" customHeight="1" x14ac:dyDescent="0.2">
      <c r="A210" s="268"/>
      <c r="B210" s="48"/>
      <c r="C210" s="265"/>
      <c r="D210" s="269" t="s">
        <v>342</v>
      </c>
      <c r="E210" s="270"/>
      <c r="F210" s="271"/>
      <c r="G210" s="305"/>
      <c r="H210" s="182"/>
    </row>
    <row r="211" spans="1:8" ht="16.5" x14ac:dyDescent="0.2">
      <c r="A211" s="268"/>
      <c r="B211" s="48"/>
      <c r="C211" s="265"/>
      <c r="D211" s="269"/>
      <c r="E211" s="270"/>
      <c r="F211" s="271"/>
      <c r="G211" s="305"/>
      <c r="H211" s="182"/>
    </row>
    <row r="212" spans="1:8" ht="15" x14ac:dyDescent="0.2">
      <c r="A212" s="258" t="s">
        <v>343</v>
      </c>
      <c r="B212" s="48"/>
      <c r="C212" s="265"/>
      <c r="D212" s="272"/>
      <c r="E212" s="270"/>
      <c r="F212" s="271"/>
      <c r="G212" s="305"/>
      <c r="H212" s="182"/>
    </row>
    <row r="213" spans="1:8" ht="76.5" x14ac:dyDescent="0.2">
      <c r="A213" s="268"/>
      <c r="B213" s="48"/>
      <c r="C213" s="265" t="s">
        <v>344</v>
      </c>
      <c r="D213" s="266" t="s">
        <v>345</v>
      </c>
      <c r="E213" s="270" t="s">
        <v>20</v>
      </c>
      <c r="F213" s="271">
        <v>4</v>
      </c>
      <c r="G213" s="305">
        <v>0</v>
      </c>
      <c r="H213" s="182">
        <f>F213*G213</f>
        <v>0</v>
      </c>
    </row>
    <row r="214" spans="1:8" ht="25.5" x14ac:dyDescent="0.2">
      <c r="A214" s="268"/>
      <c r="B214" s="48"/>
      <c r="C214" s="265" t="s">
        <v>346</v>
      </c>
      <c r="D214" s="266" t="s">
        <v>347</v>
      </c>
      <c r="E214" s="270" t="s">
        <v>20</v>
      </c>
      <c r="F214" s="271">
        <v>1</v>
      </c>
      <c r="G214" s="305">
        <v>0</v>
      </c>
      <c r="H214" s="182">
        <f>F214*G214</f>
        <v>0</v>
      </c>
    </row>
    <row r="215" spans="1:8" s="239" customFormat="1" ht="15" x14ac:dyDescent="0.2">
      <c r="A215" s="251" t="s">
        <v>421</v>
      </c>
      <c r="B215" s="252"/>
      <c r="C215" s="273"/>
      <c r="D215" s="274"/>
      <c r="E215" s="275"/>
      <c r="F215" s="276"/>
      <c r="G215" s="306"/>
      <c r="H215" s="188"/>
    </row>
    <row r="216" spans="1:8" s="239" customFormat="1" ht="51" x14ac:dyDescent="0.2">
      <c r="A216" s="277"/>
      <c r="B216" s="252"/>
      <c r="C216" s="178" t="s">
        <v>348</v>
      </c>
      <c r="D216" s="278" t="s">
        <v>349</v>
      </c>
      <c r="E216" s="279" t="s">
        <v>20</v>
      </c>
      <c r="F216" s="280">
        <v>62</v>
      </c>
      <c r="G216" s="33">
        <v>0</v>
      </c>
      <c r="H216" s="182">
        <f>F216*G216</f>
        <v>0</v>
      </c>
    </row>
    <row r="217" spans="1:8" s="239" customFormat="1" ht="14.25" x14ac:dyDescent="0.2">
      <c r="A217" s="277"/>
      <c r="B217" s="252"/>
      <c r="C217" s="178"/>
      <c r="D217" s="281" t="s">
        <v>350</v>
      </c>
      <c r="E217" s="180"/>
      <c r="F217" s="181"/>
      <c r="G217" s="33"/>
      <c r="H217" s="182"/>
    </row>
    <row r="218" spans="1:8" s="239" customFormat="1" ht="16.5" x14ac:dyDescent="0.3">
      <c r="A218" s="277"/>
      <c r="B218" s="252"/>
      <c r="C218" s="178"/>
      <c r="D218" s="282" t="s">
        <v>351</v>
      </c>
      <c r="E218" s="180"/>
      <c r="F218" s="181"/>
      <c r="G218" s="33"/>
      <c r="H218" s="182"/>
    </row>
    <row r="219" spans="1:8" s="239" customFormat="1" ht="16.5" x14ac:dyDescent="0.3">
      <c r="A219" s="277"/>
      <c r="B219" s="252"/>
      <c r="C219" s="178"/>
      <c r="D219" s="283" t="s">
        <v>352</v>
      </c>
      <c r="E219" s="180"/>
      <c r="F219" s="181"/>
      <c r="G219" s="33"/>
      <c r="H219" s="182"/>
    </row>
    <row r="220" spans="1:8" s="239" customFormat="1" ht="33" x14ac:dyDescent="0.3">
      <c r="A220" s="277"/>
      <c r="B220" s="252"/>
      <c r="C220" s="178"/>
      <c r="D220" s="283" t="s">
        <v>353</v>
      </c>
      <c r="E220" s="180"/>
      <c r="F220" s="181"/>
      <c r="G220" s="33"/>
      <c r="H220" s="182"/>
    </row>
    <row r="221" spans="1:8" s="239" customFormat="1" ht="16.5" x14ac:dyDescent="0.3">
      <c r="A221" s="277"/>
      <c r="B221" s="252"/>
      <c r="C221" s="178"/>
      <c r="D221" s="283"/>
      <c r="E221" s="180"/>
      <c r="F221" s="181"/>
      <c r="G221" s="33"/>
      <c r="H221" s="182"/>
    </row>
    <row r="222" spans="1:8" s="239" customFormat="1" ht="16.5" x14ac:dyDescent="0.3">
      <c r="A222" s="277"/>
      <c r="B222" s="252"/>
      <c r="C222" s="178"/>
      <c r="D222" s="282" t="s">
        <v>354</v>
      </c>
      <c r="E222" s="180"/>
      <c r="F222" s="181"/>
      <c r="G222" s="33"/>
      <c r="H222" s="182"/>
    </row>
    <row r="223" spans="1:8" s="239" customFormat="1" ht="31.5" x14ac:dyDescent="0.25">
      <c r="A223" s="277"/>
      <c r="B223" s="252"/>
      <c r="C223" s="178"/>
      <c r="D223" s="283" t="s">
        <v>355</v>
      </c>
      <c r="E223" s="180"/>
      <c r="F223" s="181"/>
      <c r="G223" s="33"/>
      <c r="H223" s="182"/>
    </row>
    <row r="224" spans="1:8" s="239" customFormat="1" ht="33" x14ac:dyDescent="0.3">
      <c r="A224" s="277"/>
      <c r="B224" s="252"/>
      <c r="C224" s="178"/>
      <c r="D224" s="283" t="s">
        <v>356</v>
      </c>
      <c r="E224" s="194"/>
      <c r="F224" s="195"/>
      <c r="G224" s="34"/>
      <c r="H224" s="188"/>
    </row>
    <row r="225" spans="1:8" s="239" customFormat="1" ht="49.5" x14ac:dyDescent="0.3">
      <c r="A225" s="277"/>
      <c r="B225" s="252"/>
      <c r="C225" s="178"/>
      <c r="D225" s="283" t="s">
        <v>357</v>
      </c>
      <c r="E225" s="194"/>
      <c r="F225" s="195"/>
      <c r="G225" s="34"/>
      <c r="H225" s="188"/>
    </row>
    <row r="226" spans="1:8" s="239" customFormat="1" ht="33" x14ac:dyDescent="0.3">
      <c r="A226" s="277"/>
      <c r="B226" s="252"/>
      <c r="C226" s="178"/>
      <c r="D226" s="283" t="s">
        <v>358</v>
      </c>
      <c r="E226" s="194"/>
      <c r="F226" s="195"/>
      <c r="G226" s="34"/>
      <c r="H226" s="188"/>
    </row>
    <row r="227" spans="1:8" s="239" customFormat="1" ht="49.5" x14ac:dyDescent="0.3">
      <c r="A227" s="277"/>
      <c r="B227" s="252"/>
      <c r="C227" s="178"/>
      <c r="D227" s="283" t="s">
        <v>359</v>
      </c>
      <c r="E227" s="194"/>
      <c r="F227" s="195"/>
      <c r="G227" s="34"/>
      <c r="H227" s="188"/>
    </row>
    <row r="228" spans="1:8" s="239" customFormat="1" x14ac:dyDescent="0.2">
      <c r="A228" s="277"/>
      <c r="B228" s="252"/>
      <c r="C228" s="178"/>
      <c r="D228" s="284"/>
      <c r="E228" s="194"/>
      <c r="F228" s="195"/>
      <c r="G228" s="34"/>
      <c r="H228" s="188"/>
    </row>
    <row r="229" spans="1:8" s="239" customFormat="1" x14ac:dyDescent="0.2">
      <c r="A229" s="277"/>
      <c r="B229" s="252"/>
      <c r="C229" s="178"/>
      <c r="D229" s="285" t="s">
        <v>360</v>
      </c>
      <c r="E229" s="194"/>
      <c r="F229" s="195"/>
      <c r="G229" s="34"/>
      <c r="H229" s="188"/>
    </row>
    <row r="230" spans="1:8" s="239" customFormat="1" x14ac:dyDescent="0.2">
      <c r="A230" s="277"/>
      <c r="B230" s="252"/>
      <c r="C230" s="178"/>
      <c r="D230" s="286" t="s">
        <v>361</v>
      </c>
      <c r="E230" s="194"/>
      <c r="F230" s="195"/>
      <c r="G230" s="34"/>
      <c r="H230" s="188"/>
    </row>
    <row r="231" spans="1:8" s="239" customFormat="1" x14ac:dyDescent="0.2">
      <c r="A231" s="277"/>
      <c r="B231" s="252"/>
      <c r="C231" s="178"/>
      <c r="D231" s="286" t="s">
        <v>362</v>
      </c>
      <c r="E231" s="194"/>
      <c r="F231" s="195"/>
      <c r="G231" s="34"/>
      <c r="H231" s="188"/>
    </row>
    <row r="232" spans="1:8" s="239" customFormat="1" x14ac:dyDescent="0.2">
      <c r="A232" s="277"/>
      <c r="B232" s="252"/>
      <c r="C232" s="178"/>
      <c r="D232" s="286" t="s">
        <v>363</v>
      </c>
      <c r="E232" s="194"/>
      <c r="F232" s="195"/>
      <c r="G232" s="34"/>
      <c r="H232" s="188"/>
    </row>
    <row r="233" spans="1:8" s="239" customFormat="1" x14ac:dyDescent="0.2">
      <c r="A233" s="277"/>
      <c r="B233" s="252"/>
      <c r="C233" s="178"/>
      <c r="D233" s="286"/>
      <c r="E233" s="194"/>
      <c r="F233" s="195"/>
      <c r="G233" s="34"/>
      <c r="H233" s="188"/>
    </row>
    <row r="234" spans="1:8" s="239" customFormat="1" x14ac:dyDescent="0.2">
      <c r="A234" s="277"/>
      <c r="B234" s="252"/>
      <c r="C234" s="178"/>
      <c r="D234" s="287" t="s">
        <v>364</v>
      </c>
      <c r="E234" s="194"/>
      <c r="F234" s="195"/>
      <c r="G234" s="34"/>
      <c r="H234" s="188"/>
    </row>
    <row r="235" spans="1:8" s="239" customFormat="1" x14ac:dyDescent="0.2">
      <c r="A235" s="277"/>
      <c r="B235" s="252"/>
      <c r="C235" s="178"/>
      <c r="D235" s="288"/>
      <c r="E235" s="194"/>
      <c r="F235" s="195"/>
      <c r="G235" s="34"/>
      <c r="H235" s="188"/>
    </row>
    <row r="236" spans="1:8" s="239" customFormat="1" ht="25.5" x14ac:dyDescent="0.2">
      <c r="A236" s="277"/>
      <c r="B236" s="252"/>
      <c r="C236" s="178"/>
      <c r="D236" s="287" t="s">
        <v>365</v>
      </c>
      <c r="E236" s="194"/>
      <c r="F236" s="195"/>
      <c r="G236" s="34"/>
      <c r="H236" s="188"/>
    </row>
    <row r="237" spans="1:8" s="239" customFormat="1" x14ac:dyDescent="0.2">
      <c r="A237" s="277"/>
      <c r="B237" s="252"/>
      <c r="C237" s="273"/>
      <c r="D237" s="289"/>
      <c r="E237" s="275"/>
      <c r="F237" s="276"/>
      <c r="G237" s="306"/>
      <c r="H237" s="188"/>
    </row>
    <row r="238" spans="1:8" s="239" customFormat="1" ht="15" x14ac:dyDescent="0.2">
      <c r="A238" s="251" t="s">
        <v>366</v>
      </c>
      <c r="B238" s="252"/>
      <c r="C238" s="273"/>
      <c r="D238" s="274"/>
      <c r="E238" s="275"/>
      <c r="F238" s="276"/>
      <c r="G238" s="306"/>
      <c r="H238" s="188"/>
    </row>
    <row r="239" spans="1:8" ht="25.5" x14ac:dyDescent="0.2">
      <c r="A239" s="277"/>
      <c r="B239" s="252"/>
      <c r="C239" s="192">
        <v>4.33</v>
      </c>
      <c r="D239" s="221" t="s">
        <v>285</v>
      </c>
      <c r="E239" s="194" t="s">
        <v>6</v>
      </c>
      <c r="F239" s="195">
        <v>66</v>
      </c>
      <c r="G239" s="34">
        <v>0</v>
      </c>
      <c r="H239" s="188">
        <f>F239*G239</f>
        <v>0</v>
      </c>
    </row>
    <row r="240" spans="1:8" ht="25.5" x14ac:dyDescent="0.2">
      <c r="A240" s="277"/>
      <c r="B240" s="252"/>
      <c r="C240" s="192">
        <v>4.34</v>
      </c>
      <c r="D240" s="221" t="s">
        <v>367</v>
      </c>
      <c r="E240" s="194" t="s">
        <v>6</v>
      </c>
      <c r="F240" s="195">
        <v>60</v>
      </c>
      <c r="G240" s="34">
        <v>0</v>
      </c>
      <c r="H240" s="188">
        <f>F240*G240</f>
        <v>0</v>
      </c>
    </row>
    <row r="241" spans="1:8" ht="25.5" x14ac:dyDescent="0.2">
      <c r="A241" s="277"/>
      <c r="B241" s="252"/>
      <c r="C241" s="192">
        <v>4.3499999999999996</v>
      </c>
      <c r="D241" s="221" t="s">
        <v>288</v>
      </c>
      <c r="E241" s="194" t="s">
        <v>20</v>
      </c>
      <c r="F241" s="195">
        <v>4</v>
      </c>
      <c r="G241" s="34">
        <v>0</v>
      </c>
      <c r="H241" s="188">
        <f>F241*G241</f>
        <v>0</v>
      </c>
    </row>
    <row r="242" spans="1:8" ht="25.5" x14ac:dyDescent="0.2">
      <c r="A242" s="277"/>
      <c r="B242" s="252"/>
      <c r="C242" s="192">
        <v>4.3600000000000003</v>
      </c>
      <c r="D242" s="221" t="s">
        <v>368</v>
      </c>
      <c r="E242" s="194" t="s">
        <v>20</v>
      </c>
      <c r="F242" s="195">
        <v>6</v>
      </c>
      <c r="G242" s="34">
        <v>0</v>
      </c>
      <c r="H242" s="188">
        <f>F242*G242</f>
        <v>0</v>
      </c>
    </row>
    <row r="243" spans="1:8" ht="25.5" x14ac:dyDescent="0.2">
      <c r="A243" s="277"/>
      <c r="B243" s="252"/>
      <c r="C243" s="192">
        <v>4.37</v>
      </c>
      <c r="D243" s="221" t="s">
        <v>369</v>
      </c>
      <c r="E243" s="194" t="s">
        <v>20</v>
      </c>
      <c r="F243" s="195">
        <v>1</v>
      </c>
      <c r="G243" s="34">
        <v>0</v>
      </c>
      <c r="H243" s="188">
        <f>F243*G243</f>
        <v>0</v>
      </c>
    </row>
    <row r="244" spans="1:8" ht="38.25" x14ac:dyDescent="0.2">
      <c r="A244" s="277"/>
      <c r="B244" s="252"/>
      <c r="C244" s="192"/>
      <c r="D244" s="243" t="s">
        <v>324</v>
      </c>
      <c r="E244" s="180"/>
      <c r="F244" s="181"/>
      <c r="G244" s="34" t="s">
        <v>4</v>
      </c>
      <c r="H244" s="182"/>
    </row>
    <row r="245" spans="1:8" ht="25.5" x14ac:dyDescent="0.2">
      <c r="A245" s="277"/>
      <c r="B245" s="252"/>
      <c r="C245" s="178" t="s">
        <v>370</v>
      </c>
      <c r="D245" s="264" t="s">
        <v>326</v>
      </c>
      <c r="E245" s="180" t="s">
        <v>20</v>
      </c>
      <c r="F245" s="181">
        <v>2</v>
      </c>
      <c r="G245" s="34">
        <v>0</v>
      </c>
      <c r="H245" s="182">
        <f>F245*G245</f>
        <v>0</v>
      </c>
    </row>
    <row r="246" spans="1:8" ht="25.5" x14ac:dyDescent="0.2">
      <c r="A246" s="277"/>
      <c r="B246" s="252"/>
      <c r="C246" s="178" t="s">
        <v>371</v>
      </c>
      <c r="D246" s="264" t="s">
        <v>372</v>
      </c>
      <c r="E246" s="180" t="s">
        <v>20</v>
      </c>
      <c r="F246" s="181">
        <v>4</v>
      </c>
      <c r="G246" s="34">
        <v>0</v>
      </c>
      <c r="H246" s="182">
        <f>F246*G246</f>
        <v>0</v>
      </c>
    </row>
    <row r="247" spans="1:8" ht="25.5" x14ac:dyDescent="0.2">
      <c r="A247" s="277"/>
      <c r="B247" s="252"/>
      <c r="C247" s="178" t="s">
        <v>373</v>
      </c>
      <c r="D247" s="264" t="s">
        <v>374</v>
      </c>
      <c r="E247" s="180" t="s">
        <v>20</v>
      </c>
      <c r="F247" s="181">
        <v>2</v>
      </c>
      <c r="G247" s="34">
        <v>0</v>
      </c>
      <c r="H247" s="182">
        <f>F247*G247</f>
        <v>0</v>
      </c>
    </row>
    <row r="248" spans="1:8" ht="25.5" x14ac:dyDescent="0.2">
      <c r="A248" s="268"/>
      <c r="B248" s="48"/>
      <c r="C248" s="192"/>
      <c r="D248" s="243" t="s">
        <v>375</v>
      </c>
      <c r="E248" s="180"/>
      <c r="F248" s="181"/>
      <c r="G248" s="34" t="s">
        <v>4</v>
      </c>
      <c r="H248" s="182"/>
    </row>
    <row r="249" spans="1:8" ht="25.5" x14ac:dyDescent="0.2">
      <c r="A249" s="268"/>
      <c r="B249" s="48"/>
      <c r="C249" s="178" t="s">
        <v>376</v>
      </c>
      <c r="D249" s="264" t="s">
        <v>377</v>
      </c>
      <c r="E249" s="180" t="s">
        <v>20</v>
      </c>
      <c r="F249" s="181">
        <v>3</v>
      </c>
      <c r="G249" s="34">
        <v>0</v>
      </c>
      <c r="H249" s="182">
        <f>F249*G249</f>
        <v>0</v>
      </c>
    </row>
    <row r="250" spans="1:8" ht="25.5" x14ac:dyDescent="0.2">
      <c r="A250" s="268"/>
      <c r="B250" s="48"/>
      <c r="C250" s="178" t="s">
        <v>378</v>
      </c>
      <c r="D250" s="264" t="s">
        <v>379</v>
      </c>
      <c r="E250" s="180" t="s">
        <v>20</v>
      </c>
      <c r="F250" s="181">
        <v>4</v>
      </c>
      <c r="G250" s="34">
        <v>0</v>
      </c>
      <c r="H250" s="182">
        <f>F250*G250</f>
        <v>0</v>
      </c>
    </row>
    <row r="251" spans="1:8" ht="15.75" x14ac:dyDescent="0.25">
      <c r="A251" s="258" t="s">
        <v>290</v>
      </c>
      <c r="B251" s="233"/>
      <c r="C251" s="259"/>
      <c r="D251" s="260"/>
      <c r="E251" s="261"/>
      <c r="F251" s="262"/>
      <c r="G251" s="33" t="s">
        <v>4</v>
      </c>
      <c r="H251" s="263"/>
    </row>
    <row r="252" spans="1:8" x14ac:dyDescent="0.2">
      <c r="A252" s="47"/>
      <c r="B252" s="48"/>
      <c r="C252" s="178" t="s">
        <v>380</v>
      </c>
      <c r="D252" s="179" t="s">
        <v>296</v>
      </c>
      <c r="E252" s="180" t="s">
        <v>20</v>
      </c>
      <c r="F252" s="181">
        <v>2</v>
      </c>
      <c r="G252" s="34">
        <v>0</v>
      </c>
      <c r="H252" s="182">
        <f>F252*G252</f>
        <v>0</v>
      </c>
    </row>
    <row r="253" spans="1:8" ht="76.5" x14ac:dyDescent="0.2">
      <c r="A253" s="268"/>
      <c r="B253" s="48"/>
      <c r="C253" s="265" t="s">
        <v>381</v>
      </c>
      <c r="D253" s="266" t="s">
        <v>345</v>
      </c>
      <c r="E253" s="270" t="s">
        <v>20</v>
      </c>
      <c r="F253" s="271">
        <v>1</v>
      </c>
      <c r="G253" s="305">
        <v>0</v>
      </c>
      <c r="H253" s="182">
        <f>F253*G253</f>
        <v>0</v>
      </c>
    </row>
    <row r="254" spans="1:8" x14ac:dyDescent="0.2">
      <c r="A254" s="47"/>
      <c r="B254" s="48"/>
      <c r="C254" s="178" t="s">
        <v>4</v>
      </c>
      <c r="D254" s="290"/>
      <c r="E254" s="291"/>
      <c r="F254" s="292"/>
      <c r="G254" s="40"/>
      <c r="H254" s="182"/>
    </row>
    <row r="255" spans="1:8" ht="25.5" x14ac:dyDescent="0.2">
      <c r="A255" s="47"/>
      <c r="B255" s="48"/>
      <c r="C255" s="218" t="s">
        <v>382</v>
      </c>
      <c r="D255" s="179" t="s">
        <v>383</v>
      </c>
      <c r="E255" s="180" t="s">
        <v>20</v>
      </c>
      <c r="F255" s="181">
        <v>1</v>
      </c>
      <c r="G255" s="33">
        <v>0</v>
      </c>
      <c r="H255" s="188">
        <f>F255*G255</f>
        <v>0</v>
      </c>
    </row>
    <row r="256" spans="1:8" ht="76.5" x14ac:dyDescent="0.2">
      <c r="A256" s="47"/>
      <c r="B256" s="48"/>
      <c r="C256" s="218" t="s">
        <v>384</v>
      </c>
      <c r="D256" s="179" t="s">
        <v>385</v>
      </c>
      <c r="E256" s="180" t="s">
        <v>20</v>
      </c>
      <c r="F256" s="181">
        <v>1</v>
      </c>
      <c r="G256" s="33"/>
      <c r="H256" s="182">
        <f>SUM(H175:H254)*0.1</f>
        <v>0</v>
      </c>
    </row>
    <row r="257" spans="1:9" x14ac:dyDescent="0.2">
      <c r="A257" s="47"/>
      <c r="B257" s="48"/>
      <c r="C257" s="293"/>
      <c r="D257" s="49"/>
      <c r="E257" s="50"/>
      <c r="F257" s="51"/>
      <c r="G257" s="17"/>
      <c r="H257" s="52"/>
      <c r="I257" s="294"/>
    </row>
    <row r="258" spans="1:9" ht="25.5" x14ac:dyDescent="0.2">
      <c r="A258" s="47"/>
      <c r="B258" s="56"/>
      <c r="C258" s="295"/>
      <c r="D258" s="66" t="s">
        <v>386</v>
      </c>
      <c r="E258" s="129"/>
      <c r="F258" s="130"/>
      <c r="G258" s="29" t="s">
        <v>195</v>
      </c>
      <c r="H258" s="160">
        <f>SUM(H175:H257)</f>
        <v>0</v>
      </c>
      <c r="I258" s="294"/>
    </row>
    <row r="259" spans="1:9" x14ac:dyDescent="0.2">
      <c r="A259" s="55"/>
      <c r="B259" s="56"/>
      <c r="C259" s="295"/>
      <c r="D259" s="66"/>
      <c r="E259" s="129"/>
      <c r="F259" s="130"/>
      <c r="G259" s="29"/>
      <c r="H259" s="160"/>
      <c r="I259" s="294"/>
    </row>
    <row r="260" spans="1:9" x14ac:dyDescent="0.2">
      <c r="A260" s="55"/>
      <c r="B260" s="56"/>
      <c r="C260" s="295"/>
      <c r="D260" s="66"/>
      <c r="E260" s="129"/>
      <c r="F260" s="130"/>
      <c r="G260" s="29"/>
      <c r="H260" s="160"/>
      <c r="I260" s="294"/>
    </row>
    <row r="261" spans="1:9" ht="20.25" x14ac:dyDescent="0.3">
      <c r="A261" s="70"/>
      <c r="B261" s="71"/>
      <c r="C261" s="71"/>
      <c r="D261" s="72"/>
      <c r="E261" s="73"/>
      <c r="F261" s="74"/>
      <c r="G261" s="20"/>
      <c r="H261" s="75"/>
      <c r="I261" s="294"/>
    </row>
    <row r="262" spans="1:9" x14ac:dyDescent="0.2">
      <c r="A262" s="76"/>
      <c r="B262" s="77"/>
      <c r="C262" s="77"/>
      <c r="D262" s="78"/>
      <c r="E262" s="79"/>
      <c r="F262" s="80"/>
      <c r="G262" s="21"/>
      <c r="H262" s="81"/>
      <c r="I262" s="294"/>
    </row>
    <row r="263" spans="1:9" x14ac:dyDescent="0.2">
      <c r="A263" s="47"/>
      <c r="B263" s="48"/>
      <c r="C263" s="48"/>
      <c r="D263" s="49"/>
      <c r="E263" s="50"/>
      <c r="F263" s="51"/>
      <c r="G263" s="17"/>
      <c r="H263" s="52"/>
      <c r="I263" s="294"/>
    </row>
    <row r="264" spans="1:9" x14ac:dyDescent="0.2">
      <c r="A264" s="47"/>
      <c r="B264" s="48"/>
      <c r="C264" s="48"/>
      <c r="D264" s="49"/>
      <c r="E264" s="50"/>
      <c r="F264" s="51"/>
      <c r="G264" s="17"/>
      <c r="H264" s="52"/>
      <c r="I264" s="294"/>
    </row>
    <row r="265" spans="1:9" x14ac:dyDescent="0.2">
      <c r="A265" s="47"/>
      <c r="B265" s="48"/>
      <c r="C265" s="48"/>
      <c r="D265" s="49"/>
      <c r="E265" s="50"/>
      <c r="F265" s="51"/>
      <c r="G265" s="17"/>
      <c r="H265" s="52"/>
      <c r="I265" s="294"/>
    </row>
    <row r="266" spans="1:9" x14ac:dyDescent="0.2">
      <c r="A266" s="47"/>
      <c r="B266" s="48"/>
      <c r="C266" s="48"/>
      <c r="D266" s="49"/>
      <c r="E266" s="50"/>
      <c r="F266" s="51"/>
      <c r="G266" s="17"/>
      <c r="H266" s="52"/>
      <c r="I266" s="294"/>
    </row>
    <row r="267" spans="1:9" x14ac:dyDescent="0.2">
      <c r="A267" s="47"/>
      <c r="B267" s="48"/>
      <c r="C267" s="48"/>
      <c r="D267" s="49"/>
      <c r="E267" s="50"/>
      <c r="F267" s="51"/>
      <c r="G267" s="17"/>
      <c r="H267" s="52"/>
      <c r="I267" s="294"/>
    </row>
    <row r="268" spans="1:9" x14ac:dyDescent="0.2">
      <c r="A268" s="47"/>
      <c r="B268" s="48"/>
      <c r="C268" s="48"/>
      <c r="D268" s="49"/>
      <c r="E268" s="50"/>
      <c r="F268" s="51"/>
      <c r="G268" s="17"/>
      <c r="H268" s="52"/>
      <c r="I268" s="294"/>
    </row>
    <row r="269" spans="1:9" x14ac:dyDescent="0.2">
      <c r="A269" s="47"/>
      <c r="B269" s="48"/>
      <c r="C269" s="48"/>
      <c r="D269" s="49"/>
      <c r="E269" s="50"/>
      <c r="F269" s="51"/>
      <c r="G269" s="17"/>
      <c r="H269" s="52"/>
      <c r="I269" s="294"/>
    </row>
    <row r="270" spans="1:9" x14ac:dyDescent="0.2">
      <c r="A270" s="47"/>
      <c r="B270" s="48"/>
      <c r="C270" s="48"/>
      <c r="D270" s="49"/>
      <c r="E270" s="50"/>
      <c r="F270" s="51"/>
      <c r="G270" s="17"/>
      <c r="H270" s="52"/>
      <c r="I270" s="294"/>
    </row>
    <row r="271" spans="1:9" x14ac:dyDescent="0.2">
      <c r="A271" s="47"/>
      <c r="B271" s="48"/>
      <c r="C271" s="48"/>
      <c r="D271" s="49"/>
      <c r="E271" s="50"/>
      <c r="F271" s="51"/>
      <c r="G271" s="17"/>
      <c r="H271" s="52"/>
      <c r="I271" s="294"/>
    </row>
    <row r="272" spans="1:9" x14ac:dyDescent="0.2">
      <c r="A272" s="47"/>
      <c r="B272" s="48"/>
      <c r="C272" s="48"/>
      <c r="D272" s="49"/>
      <c r="E272" s="50"/>
      <c r="F272" s="51"/>
      <c r="G272" s="17"/>
      <c r="H272" s="52"/>
      <c r="I272" s="294"/>
    </row>
    <row r="273" spans="1:9" x14ac:dyDescent="0.2">
      <c r="A273" s="47"/>
      <c r="B273" s="48"/>
      <c r="C273" s="48"/>
      <c r="D273" s="49"/>
      <c r="E273" s="50"/>
      <c r="F273" s="51"/>
      <c r="G273" s="17"/>
      <c r="H273" s="52"/>
      <c r="I273" s="294"/>
    </row>
    <row r="274" spans="1:9" x14ac:dyDescent="0.2">
      <c r="A274" s="47"/>
      <c r="B274" s="48"/>
      <c r="C274" s="48"/>
      <c r="D274" s="49"/>
      <c r="E274" s="50"/>
      <c r="F274" s="51"/>
      <c r="G274" s="17"/>
      <c r="H274" s="52"/>
    </row>
    <row r="278" spans="1:9" s="161" customFormat="1" x14ac:dyDescent="0.2">
      <c r="A278" s="41"/>
      <c r="B278" s="42"/>
      <c r="C278" s="42"/>
      <c r="D278" s="43"/>
      <c r="E278" s="44"/>
      <c r="F278" s="45"/>
      <c r="G278" s="16"/>
      <c r="H278" s="46"/>
    </row>
    <row r="288" spans="1:9" s="296" customFormat="1" x14ac:dyDescent="0.2">
      <c r="A288" s="41"/>
      <c r="B288" s="42"/>
      <c r="C288" s="42"/>
      <c r="D288" s="43"/>
      <c r="E288" s="44"/>
      <c r="F288" s="45"/>
      <c r="G288" s="16"/>
      <c r="H288" s="46"/>
    </row>
    <row r="289" spans="1:8" s="161" customFormat="1" x14ac:dyDescent="0.2">
      <c r="A289" s="41"/>
      <c r="B289" s="42"/>
      <c r="C289" s="42"/>
      <c r="D289" s="43"/>
      <c r="E289" s="44"/>
      <c r="F289" s="45"/>
      <c r="G289" s="16"/>
      <c r="H289" s="46"/>
    </row>
    <row r="290" spans="1:8" s="161" customFormat="1" x14ac:dyDescent="0.2">
      <c r="A290" s="41"/>
      <c r="B290" s="42"/>
      <c r="C290" s="42"/>
      <c r="D290" s="43"/>
      <c r="E290" s="44"/>
      <c r="F290" s="45"/>
      <c r="G290" s="16"/>
      <c r="H290" s="46"/>
    </row>
    <row r="291" spans="1:8" s="161" customFormat="1" x14ac:dyDescent="0.2">
      <c r="A291" s="41"/>
      <c r="B291" s="42"/>
      <c r="C291" s="42"/>
      <c r="D291" s="43"/>
      <c r="E291" s="44"/>
      <c r="F291" s="45"/>
      <c r="G291" s="16"/>
      <c r="H291" s="46"/>
    </row>
  </sheetData>
  <sheetProtection algorithmName="SHA-512" hashValue="LVAnFX24sMOfGWIm3ly2eNZvn+OjaehgB/JQ8p4Ne8HzQP2oDi/X5/2sGvn03bb3GuZF6BOY7bC/ucg4taRulw==" saltValue="HSZ3ozoU/LSvEorqBiP4SA==" spinCount="100000" sheet="1" objects="1" scenarios="1"/>
  <mergeCells count="1">
    <mergeCell ref="D177:H177"/>
  </mergeCells>
  <pageMargins left="1.25" right="0.75" top="1" bottom="1" header="0.5" footer="0.5"/>
  <pageSetup paperSize="9" scale="93" orientation="portrait" horizontalDpi="1200" verticalDpi="1200" r:id="rId1"/>
  <headerFooter alignWithMargins="0">
    <oddFooter>&amp;R&amp;"Arial CE,Italic"&amp;8&amp;P
&amp;F</oddFooter>
  </headerFooter>
  <rowBreaks count="6" manualBreakCount="6">
    <brk id="45" max="16383" man="1"/>
    <brk id="91" max="16383" man="1"/>
    <brk id="110" max="16383" man="1"/>
    <brk id="137" max="16383" man="1"/>
    <brk id="170" max="16383" man="1"/>
    <brk id="28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B1:G48"/>
  <sheetViews>
    <sheetView view="pageBreakPreview" zoomScaleNormal="100" zoomScaleSheetLayoutView="100" zoomScalePageLayoutView="80" workbookViewId="0">
      <selection activeCell="G28" sqref="G28"/>
    </sheetView>
  </sheetViews>
  <sheetFormatPr defaultColWidth="9.140625" defaultRowHeight="14.25" x14ac:dyDescent="0.2"/>
  <cols>
    <col min="1" max="1" width="3.85546875" style="1" customWidth="1"/>
    <col min="2" max="2" width="36.5703125" style="1" customWidth="1"/>
    <col min="3" max="3" width="10.42578125" style="1" customWidth="1"/>
    <col min="4" max="4" width="3.140625" style="1" customWidth="1"/>
    <col min="5" max="5" width="14.5703125" style="5" customWidth="1"/>
    <col min="6" max="6" width="3.140625" style="1" customWidth="1"/>
    <col min="7" max="7" width="19.42578125" style="1" customWidth="1"/>
    <col min="8" max="16384" width="9.140625" style="1"/>
  </cols>
  <sheetData>
    <row r="1" spans="2:7" ht="15" x14ac:dyDescent="0.25">
      <c r="B1" s="7" t="s">
        <v>26</v>
      </c>
      <c r="C1" s="7"/>
      <c r="D1" s="7"/>
      <c r="E1" s="8"/>
    </row>
    <row r="10" spans="2:7" ht="15" x14ac:dyDescent="0.25">
      <c r="B10" s="7" t="s">
        <v>7</v>
      </c>
      <c r="C10" s="7" t="s">
        <v>4</v>
      </c>
      <c r="D10" s="7"/>
      <c r="E10" s="8" t="s">
        <v>35</v>
      </c>
      <c r="F10" s="7"/>
      <c r="G10" s="7"/>
    </row>
    <row r="11" spans="2:7" ht="15" x14ac:dyDescent="0.25">
      <c r="B11" s="7"/>
      <c r="C11" s="7"/>
      <c r="D11" s="7"/>
      <c r="E11" s="8" t="s">
        <v>36</v>
      </c>
      <c r="F11" s="7"/>
      <c r="G11" s="7"/>
    </row>
    <row r="12" spans="2:7" ht="15" x14ac:dyDescent="0.25">
      <c r="B12" s="7"/>
      <c r="C12" s="7"/>
      <c r="D12" s="7"/>
      <c r="E12" s="8" t="s">
        <v>37</v>
      </c>
      <c r="F12" s="7"/>
      <c r="G12" s="7"/>
    </row>
    <row r="14" spans="2:7" ht="15" x14ac:dyDescent="0.25">
      <c r="E14" s="14" t="s">
        <v>4</v>
      </c>
      <c r="F14" s="13"/>
      <c r="G14" s="13"/>
    </row>
    <row r="19" spans="2:7" ht="15" x14ac:dyDescent="0.25">
      <c r="B19" s="7" t="s">
        <v>8</v>
      </c>
      <c r="C19" s="7"/>
      <c r="D19" s="7"/>
      <c r="E19" s="8" t="s">
        <v>130</v>
      </c>
      <c r="F19" s="7"/>
      <c r="G19" s="7"/>
    </row>
    <row r="20" spans="2:7" ht="15" x14ac:dyDescent="0.25">
      <c r="E20" s="14" t="s">
        <v>131</v>
      </c>
    </row>
    <row r="21" spans="2:7" ht="15" x14ac:dyDescent="0.25">
      <c r="E21" s="14" t="s">
        <v>38</v>
      </c>
    </row>
    <row r="22" spans="2:7" ht="15" x14ac:dyDescent="0.25">
      <c r="E22" s="8" t="s">
        <v>4</v>
      </c>
      <c r="F22" s="7"/>
      <c r="G22" s="7"/>
    </row>
    <row r="23" spans="2:7" ht="15" x14ac:dyDescent="0.25">
      <c r="E23" s="8" t="s">
        <v>4</v>
      </c>
      <c r="F23" s="7"/>
      <c r="G23" s="7"/>
    </row>
    <row r="24" spans="2:7" ht="15" x14ac:dyDescent="0.25">
      <c r="E24" s="8" t="s">
        <v>4</v>
      </c>
      <c r="F24" s="7"/>
      <c r="G24" s="7"/>
    </row>
    <row r="28" spans="2:7" ht="15" x14ac:dyDescent="0.25">
      <c r="B28" s="7" t="s">
        <v>25</v>
      </c>
      <c r="G28" s="8">
        <f>+'VKS-rek'!G27</f>
        <v>0</v>
      </c>
    </row>
    <row r="30" spans="2:7" ht="15" x14ac:dyDescent="0.25">
      <c r="E30" s="8" t="s">
        <v>9</v>
      </c>
      <c r="F30" s="7"/>
      <c r="G30" s="7"/>
    </row>
    <row r="35" spans="2:5" ht="15" x14ac:dyDescent="0.25">
      <c r="B35" s="13" t="s">
        <v>18</v>
      </c>
      <c r="E35" s="14" t="s">
        <v>33</v>
      </c>
    </row>
    <row r="41" spans="2:5" s="13" customFormat="1" ht="15" x14ac:dyDescent="0.25">
      <c r="B41" s="13" t="s">
        <v>34</v>
      </c>
      <c r="E41" s="14" t="s">
        <v>39</v>
      </c>
    </row>
    <row r="48" spans="2:5" ht="15" x14ac:dyDescent="0.25">
      <c r="B48" s="7" t="s">
        <v>422</v>
      </c>
    </row>
  </sheetData>
  <sheetProtection algorithmName="SHA-512" hashValue="Jzx7zL9VyYx30C96vuE8J7bk+dPQHhaWjOZ2J1d67doWfIcd2qbtcOeJOeHB8t/VXfqs8kA5u/FV3qqDNfScJA==" saltValue="c1XXfM9sNHDWcrUkKws7Mg==" spinCount="100000" sheet="1" objects="1" scenarios="1"/>
  <pageMargins left="0.98425196850393704" right="0.59055118110236227" top="0.98425196850393704" bottom="0.98425196850393704" header="0" footer="0"/>
  <pageSetup paperSize="9" scale="89" orientation="portrait" horizontalDpi="180" verticalDpi="18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G27"/>
  <sheetViews>
    <sheetView view="pageBreakPreview" zoomScaleNormal="100" zoomScaleSheetLayoutView="100" workbookViewId="0">
      <selection activeCell="J15" sqref="J15"/>
    </sheetView>
  </sheetViews>
  <sheetFormatPr defaultColWidth="9.140625" defaultRowHeight="14.25" x14ac:dyDescent="0.2"/>
  <cols>
    <col min="1" max="1" width="3.85546875" style="1" customWidth="1"/>
    <col min="2" max="2" width="36.7109375" style="1" customWidth="1"/>
    <col min="3" max="3" width="8.5703125" style="1" customWidth="1"/>
    <col min="4" max="4" width="3.140625" style="1" customWidth="1"/>
    <col min="5" max="5" width="11" style="5" customWidth="1"/>
    <col min="6" max="6" width="3.140625" style="1" customWidth="1"/>
    <col min="7" max="7" width="19.42578125" style="1" customWidth="1"/>
    <col min="8" max="16384" width="9.140625" style="1"/>
  </cols>
  <sheetData>
    <row r="1" spans="1:7" ht="15" x14ac:dyDescent="0.25">
      <c r="A1" s="7" t="s">
        <v>4</v>
      </c>
      <c r="B1" s="7" t="s">
        <v>17</v>
      </c>
      <c r="C1" s="7"/>
      <c r="D1" s="7"/>
      <c r="E1" s="8"/>
      <c r="F1" s="7"/>
      <c r="G1" s="7"/>
    </row>
    <row r="2" spans="1:7" ht="15" x14ac:dyDescent="0.25">
      <c r="A2" s="7"/>
      <c r="B2" s="7"/>
      <c r="C2" s="7"/>
      <c r="D2" s="7"/>
      <c r="E2" s="8"/>
      <c r="F2" s="7"/>
      <c r="G2" s="7"/>
    </row>
    <row r="3" spans="1:7" ht="15" x14ac:dyDescent="0.25">
      <c r="A3" s="7"/>
      <c r="B3" s="7" t="s">
        <v>27</v>
      </c>
      <c r="C3" s="7"/>
      <c r="D3" s="7"/>
      <c r="E3" s="8"/>
      <c r="F3" s="7"/>
      <c r="G3" s="7"/>
    </row>
    <row r="4" spans="1:7" ht="15" x14ac:dyDescent="0.25">
      <c r="A4" s="7"/>
      <c r="B4" s="7"/>
      <c r="C4" s="7"/>
      <c r="D4" s="7"/>
      <c r="E4" s="8"/>
      <c r="F4" s="7"/>
      <c r="G4" s="7"/>
    </row>
    <row r="5" spans="1:7" ht="15" x14ac:dyDescent="0.25">
      <c r="A5" s="7" t="s">
        <v>1</v>
      </c>
      <c r="B5" s="7" t="s">
        <v>23</v>
      </c>
      <c r="C5" s="7"/>
      <c r="D5" s="7"/>
      <c r="E5" s="8"/>
      <c r="F5" s="7"/>
      <c r="G5" s="11">
        <f>+'VKS-prip'!G24</f>
        <v>0</v>
      </c>
    </row>
    <row r="6" spans="1:7" ht="15" x14ac:dyDescent="0.25">
      <c r="A6" s="7"/>
      <c r="B6" s="7"/>
      <c r="C6" s="7"/>
      <c r="D6" s="7"/>
      <c r="E6" s="8"/>
      <c r="F6" s="7"/>
      <c r="G6" s="7"/>
    </row>
    <row r="7" spans="1:7" ht="15" x14ac:dyDescent="0.25">
      <c r="A7" s="7" t="s">
        <v>3</v>
      </c>
      <c r="B7" s="7" t="s">
        <v>40</v>
      </c>
      <c r="C7" s="7"/>
      <c r="D7" s="7"/>
      <c r="E7" s="8"/>
      <c r="F7" s="7"/>
      <c r="G7" s="11">
        <f>+'VKS-ruš'!G20</f>
        <v>0</v>
      </c>
    </row>
    <row r="8" spans="1:7" ht="15" x14ac:dyDescent="0.25">
      <c r="A8" s="7"/>
      <c r="B8" s="7"/>
      <c r="C8" s="7"/>
      <c r="D8" s="7"/>
      <c r="E8" s="8"/>
      <c r="F8" s="7"/>
      <c r="G8" s="7"/>
    </row>
    <row r="9" spans="1:7" ht="15" x14ac:dyDescent="0.25">
      <c r="A9" s="7" t="s">
        <v>5</v>
      </c>
      <c r="B9" s="7" t="s">
        <v>41</v>
      </c>
      <c r="C9" s="7"/>
      <c r="D9" s="7"/>
      <c r="E9" s="8"/>
      <c r="F9" s="7"/>
      <c r="G9" s="11">
        <f>+'VKS-temelj'!G52</f>
        <v>0</v>
      </c>
    </row>
    <row r="10" spans="1:7" ht="15" x14ac:dyDescent="0.25">
      <c r="A10" s="7"/>
      <c r="B10" s="7"/>
      <c r="C10" s="7"/>
      <c r="D10" s="7"/>
      <c r="E10" s="8"/>
      <c r="F10" s="7"/>
      <c r="G10" s="7"/>
    </row>
    <row r="11" spans="1:7" ht="15" x14ac:dyDescent="0.25">
      <c r="A11" s="7" t="s">
        <v>14</v>
      </c>
      <c r="B11" s="7" t="s">
        <v>21</v>
      </c>
      <c r="C11" s="7"/>
      <c r="D11" s="7"/>
      <c r="E11" s="8"/>
      <c r="F11" s="7"/>
      <c r="G11" s="11">
        <f>+'VKS-zem'!G39</f>
        <v>0</v>
      </c>
    </row>
    <row r="12" spans="1:7" ht="15" x14ac:dyDescent="0.25">
      <c r="A12" s="7"/>
      <c r="B12" s="7"/>
      <c r="C12" s="7"/>
      <c r="D12" s="7"/>
      <c r="E12" s="8"/>
      <c r="F12" s="7"/>
      <c r="G12" s="7"/>
    </row>
    <row r="13" spans="1:7" ht="15" x14ac:dyDescent="0.25">
      <c r="A13" s="7" t="s">
        <v>15</v>
      </c>
      <c r="B13" s="7" t="s">
        <v>10</v>
      </c>
      <c r="C13" s="7"/>
      <c r="D13" s="7"/>
      <c r="E13" s="8" t="s">
        <v>4</v>
      </c>
      <c r="F13" s="7"/>
      <c r="G13" s="11">
        <f>+'VKS-arm'!G62</f>
        <v>0</v>
      </c>
    </row>
    <row r="14" spans="1:7" ht="15" x14ac:dyDescent="0.25">
      <c r="A14" s="7"/>
      <c r="B14" s="7"/>
      <c r="C14" s="7"/>
      <c r="D14" s="7"/>
      <c r="E14" s="8"/>
      <c r="F14" s="7"/>
      <c r="G14" s="7"/>
    </row>
    <row r="15" spans="1:7" ht="15" x14ac:dyDescent="0.25">
      <c r="A15" s="7" t="s">
        <v>24</v>
      </c>
      <c r="B15" s="7" t="s">
        <v>11</v>
      </c>
      <c r="C15" s="7"/>
      <c r="D15" s="7"/>
      <c r="E15" s="8" t="s">
        <v>4</v>
      </c>
      <c r="F15" s="7"/>
      <c r="G15" s="11">
        <f>+'VKS-tes'!G41</f>
        <v>0</v>
      </c>
    </row>
    <row r="16" spans="1:7" ht="15" x14ac:dyDescent="0.25">
      <c r="A16" s="7"/>
      <c r="B16" s="7"/>
      <c r="C16" s="7"/>
      <c r="D16" s="7"/>
      <c r="E16" s="8"/>
      <c r="F16" s="7"/>
      <c r="G16" s="7"/>
    </row>
    <row r="17" spans="1:7" ht="15" x14ac:dyDescent="0.25">
      <c r="A17" s="7"/>
      <c r="B17" s="7"/>
      <c r="C17" s="7"/>
      <c r="D17" s="7"/>
      <c r="E17" s="8" t="s">
        <v>2</v>
      </c>
      <c r="F17" s="7"/>
      <c r="G17" s="11">
        <f>SUM(G5:G15)</f>
        <v>0</v>
      </c>
    </row>
    <row r="18" spans="1:7" ht="15" x14ac:dyDescent="0.25">
      <c r="A18" s="7"/>
      <c r="B18" s="7"/>
      <c r="C18" s="7"/>
      <c r="D18" s="7"/>
      <c r="E18" s="8"/>
      <c r="F18" s="7"/>
      <c r="G18" s="7"/>
    </row>
    <row r="19" spans="1:7" ht="15" x14ac:dyDescent="0.25">
      <c r="A19" s="7"/>
      <c r="B19" s="7" t="s">
        <v>42</v>
      </c>
      <c r="C19" s="7"/>
      <c r="D19" s="7"/>
      <c r="E19" s="8"/>
      <c r="F19" s="7"/>
      <c r="G19" s="7"/>
    </row>
    <row r="20" spans="1:7" ht="15" x14ac:dyDescent="0.25">
      <c r="A20" s="7"/>
      <c r="B20" s="7"/>
      <c r="C20" s="7"/>
      <c r="D20" s="7"/>
      <c r="E20" s="8"/>
      <c r="F20" s="7"/>
      <c r="G20" s="7"/>
    </row>
    <row r="21" spans="1:7" ht="15" x14ac:dyDescent="0.25">
      <c r="A21" s="7" t="s">
        <v>1</v>
      </c>
      <c r="B21" s="7" t="s">
        <v>43</v>
      </c>
      <c r="C21" s="7"/>
      <c r="D21" s="7"/>
      <c r="E21" s="8"/>
      <c r="F21" s="7"/>
      <c r="G21" s="11">
        <f>+'VKS-ključ'!G48</f>
        <v>0</v>
      </c>
    </row>
    <row r="22" spans="1:7" ht="15" x14ac:dyDescent="0.25">
      <c r="A22" s="7"/>
      <c r="B22" s="7"/>
      <c r="C22" s="7"/>
      <c r="D22" s="7"/>
      <c r="E22" s="8"/>
      <c r="F22" s="7"/>
      <c r="G22" s="7"/>
    </row>
    <row r="23" spans="1:7" ht="15" x14ac:dyDescent="0.25">
      <c r="A23" s="7" t="s">
        <v>3</v>
      </c>
      <c r="B23" s="7" t="s">
        <v>117</v>
      </c>
      <c r="C23" s="7"/>
      <c r="D23" s="7"/>
      <c r="E23" s="8"/>
      <c r="F23" s="7"/>
      <c r="G23" s="11">
        <f>+'VKS-razno'!G37</f>
        <v>0</v>
      </c>
    </row>
    <row r="24" spans="1:7" ht="15" x14ac:dyDescent="0.25">
      <c r="A24" s="7"/>
      <c r="B24" s="7"/>
      <c r="C24" s="7"/>
      <c r="D24" s="7"/>
      <c r="E24" s="8"/>
      <c r="F24" s="7"/>
      <c r="G24" s="7"/>
    </row>
    <row r="25" spans="1:7" ht="15" x14ac:dyDescent="0.25">
      <c r="A25" s="7"/>
      <c r="B25" s="7"/>
      <c r="C25" s="7"/>
      <c r="D25" s="7"/>
      <c r="E25" s="8" t="s">
        <v>2</v>
      </c>
      <c r="F25" s="7"/>
      <c r="G25" s="11">
        <f>SUM(G21:G23)</f>
        <v>0</v>
      </c>
    </row>
    <row r="27" spans="1:7" s="13" customFormat="1" ht="15" x14ac:dyDescent="0.25">
      <c r="B27" s="13" t="s">
        <v>126</v>
      </c>
      <c r="E27" s="14"/>
      <c r="G27" s="15">
        <f>G17+G25</f>
        <v>0</v>
      </c>
    </row>
  </sheetData>
  <sheetProtection algorithmName="SHA-512" hashValue="fchQTSM4p1gO7p7HKgJbcv5zP7ztQZsDeuweoPNRFRk7JSZDRbGBFzMrPi6QiL+7M1Zx7z3ChBizhPs1u5T2IA==" saltValue="GnlblaNN2bqJYNljloiePA==" spinCount="100000" sheet="1" objects="1" scenarios="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G46"/>
  <sheetViews>
    <sheetView view="pageBreakPreview" zoomScaleNormal="100" zoomScaleSheetLayoutView="100" workbookViewId="0">
      <selection activeCell="E9" sqref="E9"/>
    </sheetView>
  </sheetViews>
  <sheetFormatPr defaultColWidth="9.140625" defaultRowHeight="14.25" x14ac:dyDescent="0.2"/>
  <cols>
    <col min="1" max="1" width="3.85546875" style="1" customWidth="1"/>
    <col min="2" max="2" width="36.5703125" style="1" customWidth="1"/>
    <col min="3" max="3" width="8.85546875" style="1" customWidth="1"/>
    <col min="4" max="4" width="3.140625" style="1" customWidth="1"/>
    <col min="5" max="5" width="11.85546875" style="5" customWidth="1"/>
    <col min="6" max="6" width="3.140625" style="1" customWidth="1"/>
    <col min="7" max="7" width="19.42578125" style="1" customWidth="1"/>
    <col min="8" max="16384" width="9.140625" style="1"/>
  </cols>
  <sheetData>
    <row r="1" spans="1:7" s="13" customFormat="1" ht="15" x14ac:dyDescent="0.25">
      <c r="B1" s="13" t="s">
        <v>27</v>
      </c>
      <c r="E1" s="14"/>
    </row>
    <row r="3" spans="1:7" ht="15" x14ac:dyDescent="0.25">
      <c r="A3" s="7" t="s">
        <v>1</v>
      </c>
      <c r="B3" s="7" t="s">
        <v>23</v>
      </c>
      <c r="G3" s="10"/>
    </row>
    <row r="4" spans="1:7" x14ac:dyDescent="0.2">
      <c r="G4" s="10"/>
    </row>
    <row r="5" spans="1:7" ht="57" x14ac:dyDescent="0.2">
      <c r="A5" s="2">
        <v>1</v>
      </c>
      <c r="B5" s="3" t="s">
        <v>32</v>
      </c>
      <c r="G5" s="10"/>
    </row>
    <row r="6" spans="1:7" x14ac:dyDescent="0.2">
      <c r="A6" s="2"/>
      <c r="B6" s="3"/>
      <c r="E6" s="308"/>
      <c r="G6" s="10"/>
    </row>
    <row r="7" spans="1:7" x14ac:dyDescent="0.2">
      <c r="A7" s="2"/>
      <c r="B7" s="3" t="s">
        <v>44</v>
      </c>
      <c r="E7" s="308"/>
      <c r="G7" s="10"/>
    </row>
    <row r="8" spans="1:7" x14ac:dyDescent="0.2">
      <c r="B8" s="4" t="s">
        <v>22</v>
      </c>
      <c r="C8" s="5">
        <v>1</v>
      </c>
      <c r="D8" s="6" t="s">
        <v>13</v>
      </c>
      <c r="E8" s="308">
        <v>0</v>
      </c>
      <c r="F8" s="6"/>
      <c r="G8" s="10">
        <f>+C8*E8</f>
        <v>0</v>
      </c>
    </row>
    <row r="9" spans="1:7" x14ac:dyDescent="0.2">
      <c r="A9" s="2"/>
      <c r="B9" s="3"/>
      <c r="E9" s="308"/>
      <c r="G9" s="10"/>
    </row>
    <row r="10" spans="1:7" x14ac:dyDescent="0.2">
      <c r="A10" s="2"/>
      <c r="B10" s="3" t="s">
        <v>45</v>
      </c>
      <c r="E10" s="308"/>
      <c r="G10" s="10"/>
    </row>
    <row r="11" spans="1:7" x14ac:dyDescent="0.2">
      <c r="B11" s="4" t="s">
        <v>22</v>
      </c>
      <c r="C11" s="5">
        <v>1</v>
      </c>
      <c r="D11" s="6" t="s">
        <v>13</v>
      </c>
      <c r="E11" s="308">
        <v>0</v>
      </c>
      <c r="F11" s="6"/>
      <c r="G11" s="10">
        <f>+C11*E11</f>
        <v>0</v>
      </c>
    </row>
    <row r="12" spans="1:7" x14ac:dyDescent="0.2">
      <c r="A12" s="2"/>
      <c r="B12" s="3"/>
      <c r="E12" s="308"/>
      <c r="G12" s="10"/>
    </row>
    <row r="13" spans="1:7" ht="28.5" x14ac:dyDescent="0.2">
      <c r="A13" s="2">
        <v>2</v>
      </c>
      <c r="B13" s="3" t="s">
        <v>46</v>
      </c>
      <c r="E13" s="308"/>
      <c r="G13" s="10"/>
    </row>
    <row r="14" spans="1:7" x14ac:dyDescent="0.2">
      <c r="A14" s="2"/>
      <c r="B14" s="3"/>
      <c r="E14" s="308"/>
      <c r="G14" s="10"/>
    </row>
    <row r="15" spans="1:7" x14ac:dyDescent="0.2">
      <c r="A15" s="2"/>
      <c r="B15" s="3" t="s">
        <v>44</v>
      </c>
      <c r="E15" s="308"/>
      <c r="G15" s="10"/>
    </row>
    <row r="16" spans="1:7" x14ac:dyDescent="0.2">
      <c r="B16" s="4" t="s">
        <v>22</v>
      </c>
      <c r="C16" s="5">
        <v>1</v>
      </c>
      <c r="D16" s="6" t="s">
        <v>13</v>
      </c>
      <c r="E16" s="308">
        <v>0</v>
      </c>
      <c r="F16" s="6"/>
      <c r="G16" s="10">
        <f>+C16*E16</f>
        <v>0</v>
      </c>
    </row>
    <row r="17" spans="1:7" x14ac:dyDescent="0.2">
      <c r="A17" s="2"/>
      <c r="B17" s="3"/>
      <c r="E17" s="308"/>
      <c r="G17" s="10"/>
    </row>
    <row r="18" spans="1:7" x14ac:dyDescent="0.2">
      <c r="A18" s="2"/>
      <c r="B18" s="3" t="s">
        <v>45</v>
      </c>
      <c r="E18" s="308"/>
      <c r="G18" s="10"/>
    </row>
    <row r="19" spans="1:7" x14ac:dyDescent="0.2">
      <c r="B19" s="4" t="s">
        <v>22</v>
      </c>
      <c r="C19" s="5">
        <v>1</v>
      </c>
      <c r="D19" s="6" t="s">
        <v>13</v>
      </c>
      <c r="E19" s="308">
        <v>0</v>
      </c>
      <c r="F19" s="6"/>
      <c r="G19" s="10">
        <f>+C19*E19</f>
        <v>0</v>
      </c>
    </row>
    <row r="20" spans="1:7" x14ac:dyDescent="0.2">
      <c r="A20" s="2"/>
      <c r="B20" s="3"/>
      <c r="E20" s="308"/>
      <c r="G20" s="10"/>
    </row>
    <row r="21" spans="1:7" ht="28.5" x14ac:dyDescent="0.2">
      <c r="A21" s="2">
        <v>3</v>
      </c>
      <c r="B21" s="3" t="s">
        <v>132</v>
      </c>
      <c r="E21" s="308"/>
      <c r="G21" s="10"/>
    </row>
    <row r="22" spans="1:7" x14ac:dyDescent="0.2">
      <c r="B22" s="4" t="s">
        <v>22</v>
      </c>
      <c r="C22" s="5">
        <v>1</v>
      </c>
      <c r="D22" s="6" t="s">
        <v>13</v>
      </c>
      <c r="E22" s="308">
        <v>0</v>
      </c>
      <c r="F22" s="6"/>
      <c r="G22" s="10">
        <f>+C22*E22</f>
        <v>0</v>
      </c>
    </row>
    <row r="23" spans="1:7" x14ac:dyDescent="0.2">
      <c r="A23" s="2"/>
      <c r="B23" s="3"/>
      <c r="E23" s="308"/>
      <c r="G23" s="10"/>
    </row>
    <row r="24" spans="1:7" ht="15" x14ac:dyDescent="0.25">
      <c r="B24" s="4"/>
      <c r="C24" s="5"/>
      <c r="D24" s="6"/>
      <c r="E24" s="8" t="s">
        <v>2</v>
      </c>
      <c r="F24" s="9"/>
      <c r="G24" s="11">
        <f>SUM(G7:G23)</f>
        <v>0</v>
      </c>
    </row>
    <row r="25" spans="1:7" ht="15" x14ac:dyDescent="0.25">
      <c r="B25" s="4"/>
      <c r="C25" s="5"/>
      <c r="D25" s="6"/>
      <c r="E25" s="8"/>
      <c r="F25" s="9"/>
      <c r="G25" s="11"/>
    </row>
    <row r="26" spans="1:7" ht="15" x14ac:dyDescent="0.25">
      <c r="B26" s="4"/>
      <c r="C26" s="5"/>
      <c r="D26" s="6"/>
      <c r="E26" s="8"/>
      <c r="F26" s="9"/>
      <c r="G26" s="11"/>
    </row>
    <row r="27" spans="1:7" ht="15" x14ac:dyDescent="0.25">
      <c r="B27" s="4"/>
      <c r="C27" s="5"/>
      <c r="D27" s="6"/>
      <c r="E27" s="8"/>
      <c r="F27" s="9"/>
      <c r="G27" s="11"/>
    </row>
    <row r="28" spans="1:7" ht="15" x14ac:dyDescent="0.25">
      <c r="A28" s="7"/>
      <c r="B28" s="7"/>
      <c r="C28" s="7"/>
      <c r="D28" s="7"/>
      <c r="E28" s="8"/>
      <c r="F28" s="7"/>
      <c r="G28" s="7"/>
    </row>
    <row r="29" spans="1:7" ht="15" x14ac:dyDescent="0.25">
      <c r="B29" s="4"/>
      <c r="C29" s="5"/>
      <c r="D29" s="6"/>
      <c r="E29" s="8"/>
      <c r="F29" s="9"/>
      <c r="G29" s="11"/>
    </row>
    <row r="30" spans="1:7" ht="15" x14ac:dyDescent="0.25">
      <c r="B30" s="4"/>
      <c r="C30" s="5"/>
      <c r="D30" s="6"/>
      <c r="E30" s="8"/>
      <c r="F30" s="9"/>
      <c r="G30" s="11"/>
    </row>
    <row r="31" spans="1:7" ht="15" x14ac:dyDescent="0.25">
      <c r="B31" s="4"/>
      <c r="C31" s="5"/>
      <c r="D31" s="6"/>
      <c r="E31" s="8"/>
      <c r="F31" s="9"/>
      <c r="G31" s="11"/>
    </row>
    <row r="32" spans="1:7" ht="15" x14ac:dyDescent="0.25">
      <c r="B32" s="4"/>
      <c r="C32" s="5"/>
      <c r="D32" s="6"/>
      <c r="E32" s="8"/>
      <c r="F32" s="9"/>
      <c r="G32" s="11"/>
    </row>
    <row r="33" spans="2:7" ht="15" x14ac:dyDescent="0.25">
      <c r="B33" s="4"/>
      <c r="C33" s="5"/>
      <c r="D33" s="6"/>
      <c r="E33" s="8"/>
      <c r="F33" s="9"/>
      <c r="G33" s="11"/>
    </row>
    <row r="34" spans="2:7" ht="15" x14ac:dyDescent="0.25">
      <c r="B34" s="4"/>
      <c r="C34" s="5"/>
      <c r="D34" s="6"/>
      <c r="E34" s="8"/>
      <c r="F34" s="9"/>
      <c r="G34" s="11"/>
    </row>
    <row r="35" spans="2:7" ht="15" x14ac:dyDescent="0.25">
      <c r="B35" s="4"/>
      <c r="C35" s="5"/>
      <c r="D35" s="6"/>
      <c r="E35" s="8"/>
      <c r="F35" s="9"/>
      <c r="G35" s="11"/>
    </row>
    <row r="36" spans="2:7" ht="15" x14ac:dyDescent="0.25">
      <c r="B36" s="4"/>
      <c r="C36" s="5"/>
      <c r="D36" s="6"/>
      <c r="E36" s="8"/>
      <c r="F36" s="9"/>
      <c r="G36" s="11"/>
    </row>
    <row r="37" spans="2:7" ht="15" x14ac:dyDescent="0.25">
      <c r="B37" s="4"/>
      <c r="C37" s="5"/>
      <c r="D37" s="6"/>
      <c r="E37" s="8"/>
      <c r="F37" s="9"/>
      <c r="G37" s="11"/>
    </row>
    <row r="38" spans="2:7" ht="15" x14ac:dyDescent="0.25">
      <c r="B38" s="4"/>
      <c r="C38" s="5"/>
      <c r="D38" s="6"/>
      <c r="E38" s="8"/>
      <c r="F38" s="9"/>
      <c r="G38" s="11"/>
    </row>
    <row r="39" spans="2:7" ht="15" x14ac:dyDescent="0.25">
      <c r="B39" s="4"/>
      <c r="C39" s="5"/>
      <c r="D39" s="6"/>
      <c r="E39" s="8"/>
      <c r="F39" s="9"/>
      <c r="G39" s="11"/>
    </row>
    <row r="40" spans="2:7" ht="15" x14ac:dyDescent="0.25">
      <c r="B40" s="4"/>
      <c r="C40" s="5"/>
      <c r="D40" s="6"/>
      <c r="E40" s="8"/>
      <c r="F40" s="9"/>
      <c r="G40" s="11"/>
    </row>
    <row r="41" spans="2:7" ht="15" x14ac:dyDescent="0.25">
      <c r="B41" s="4"/>
      <c r="C41" s="5"/>
      <c r="D41" s="6"/>
      <c r="E41" s="8"/>
      <c r="F41" s="9"/>
      <c r="G41" s="11"/>
    </row>
    <row r="42" spans="2:7" ht="15" x14ac:dyDescent="0.25">
      <c r="B42" s="4"/>
      <c r="C42" s="5"/>
      <c r="D42" s="6"/>
      <c r="E42" s="8"/>
      <c r="F42" s="9"/>
      <c r="G42" s="11"/>
    </row>
    <row r="43" spans="2:7" ht="15" x14ac:dyDescent="0.25">
      <c r="B43" s="4"/>
      <c r="C43" s="5"/>
      <c r="D43" s="6"/>
      <c r="E43" s="8"/>
      <c r="F43" s="9"/>
      <c r="G43" s="11"/>
    </row>
    <row r="44" spans="2:7" ht="15" x14ac:dyDescent="0.25">
      <c r="B44" s="4"/>
      <c r="C44" s="5"/>
      <c r="D44" s="6"/>
      <c r="E44" s="8"/>
      <c r="F44" s="9"/>
      <c r="G44" s="11"/>
    </row>
    <row r="45" spans="2:7" ht="15" x14ac:dyDescent="0.25">
      <c r="B45" s="4"/>
      <c r="C45" s="5"/>
      <c r="D45" s="6"/>
      <c r="E45" s="8"/>
      <c r="F45" s="9"/>
      <c r="G45" s="11"/>
    </row>
    <row r="46" spans="2:7" ht="15" x14ac:dyDescent="0.25">
      <c r="B46" s="4"/>
      <c r="C46" s="5"/>
      <c r="D46" s="6"/>
      <c r="E46" s="8"/>
      <c r="F46" s="9"/>
      <c r="G46" s="11"/>
    </row>
  </sheetData>
  <sheetProtection algorithmName="SHA-512" hashValue="2xv0MwbZhiXVcGU8q4xgXnpiDp9fkxQF5HU8Hj83EFmNEKVsAtNtktX/AtIOOpDno0Y2V+bQGUnpWcVOfVSPnA==" saltValue="WwBguoW4mhfnh1Hok5x3fg==" spinCount="100000" sheet="1" objects="1" scenarios="1"/>
  <pageMargins left="0.75" right="0.75" top="1" bottom="1"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G24"/>
  <sheetViews>
    <sheetView view="pageBreakPreview" zoomScaleNormal="100" zoomScaleSheetLayoutView="100" workbookViewId="0">
      <selection activeCell="I11" sqref="I11"/>
    </sheetView>
  </sheetViews>
  <sheetFormatPr defaultColWidth="9.140625" defaultRowHeight="14.25" x14ac:dyDescent="0.2"/>
  <cols>
    <col min="1" max="1" width="3.85546875" style="1" customWidth="1"/>
    <col min="2" max="2" width="36.5703125" style="1" customWidth="1"/>
    <col min="3" max="3" width="10.42578125" style="1" customWidth="1"/>
    <col min="4" max="4" width="3.140625" style="1" customWidth="1"/>
    <col min="5" max="5" width="11" style="5" customWidth="1"/>
    <col min="6" max="6" width="3.140625" style="1" customWidth="1"/>
    <col min="7" max="7" width="19.42578125" style="1" customWidth="1"/>
    <col min="8" max="16384" width="9.140625" style="1"/>
  </cols>
  <sheetData>
    <row r="1" spans="1:7" ht="15" x14ac:dyDescent="0.25">
      <c r="A1" s="7" t="s">
        <v>3</v>
      </c>
      <c r="B1" s="7" t="s">
        <v>40</v>
      </c>
      <c r="G1" s="10"/>
    </row>
    <row r="2" spans="1:7" x14ac:dyDescent="0.2">
      <c r="G2" s="10"/>
    </row>
    <row r="3" spans="1:7" s="13" customFormat="1" ht="15" x14ac:dyDescent="0.25">
      <c r="B3" s="13" t="s">
        <v>19</v>
      </c>
      <c r="E3" s="14"/>
      <c r="G3" s="15"/>
    </row>
    <row r="4" spans="1:7" s="13" customFormat="1" ht="15" x14ac:dyDescent="0.25">
      <c r="E4" s="14"/>
      <c r="G4" s="15"/>
    </row>
    <row r="5" spans="1:7" s="13" customFormat="1" ht="15" x14ac:dyDescent="0.25">
      <c r="B5" s="13" t="s">
        <v>47</v>
      </c>
      <c r="E5" s="14"/>
      <c r="G5" s="15"/>
    </row>
    <row r="6" spans="1:7" s="13" customFormat="1" ht="15" x14ac:dyDescent="0.25">
      <c r="B6" s="13" t="s">
        <v>48</v>
      </c>
      <c r="E6" s="14"/>
      <c r="G6" s="15"/>
    </row>
    <row r="7" spans="1:7" s="13" customFormat="1" ht="15" x14ac:dyDescent="0.25">
      <c r="E7" s="14"/>
      <c r="G7" s="15"/>
    </row>
    <row r="8" spans="1:7" ht="85.5" x14ac:dyDescent="0.2">
      <c r="A8" s="2">
        <v>1</v>
      </c>
      <c r="B8" s="3" t="s">
        <v>49</v>
      </c>
      <c r="E8" s="308"/>
      <c r="G8" s="10"/>
    </row>
    <row r="9" spans="1:7" x14ac:dyDescent="0.2">
      <c r="B9" s="4" t="s">
        <v>22</v>
      </c>
      <c r="C9" s="5">
        <v>1</v>
      </c>
      <c r="D9" s="6" t="s">
        <v>13</v>
      </c>
      <c r="E9" s="308">
        <v>0</v>
      </c>
      <c r="F9" s="6"/>
      <c r="G9" s="10">
        <f>+C9*E9</f>
        <v>0</v>
      </c>
    </row>
    <row r="10" spans="1:7" x14ac:dyDescent="0.2">
      <c r="A10" s="2"/>
      <c r="B10" s="3"/>
      <c r="E10" s="308"/>
      <c r="G10" s="10"/>
    </row>
    <row r="11" spans="1:7" ht="28.5" x14ac:dyDescent="0.2">
      <c r="A11" s="2">
        <v>2</v>
      </c>
      <c r="B11" s="3" t="s">
        <v>50</v>
      </c>
      <c r="E11" s="308"/>
      <c r="G11" s="10"/>
    </row>
    <row r="12" spans="1:7" x14ac:dyDescent="0.2">
      <c r="B12" s="4" t="s">
        <v>20</v>
      </c>
      <c r="C12" s="5">
        <v>16</v>
      </c>
      <c r="D12" s="6" t="s">
        <v>13</v>
      </c>
      <c r="E12" s="308">
        <v>0</v>
      </c>
      <c r="F12" s="6"/>
      <c r="G12" s="10">
        <f>+C12*E12</f>
        <v>0</v>
      </c>
    </row>
    <row r="13" spans="1:7" s="13" customFormat="1" ht="15" x14ac:dyDescent="0.25">
      <c r="E13" s="307"/>
      <c r="G13" s="15"/>
    </row>
    <row r="14" spans="1:7" ht="28.5" x14ac:dyDescent="0.2">
      <c r="A14" s="2">
        <v>3</v>
      </c>
      <c r="B14" s="3" t="s">
        <v>51</v>
      </c>
      <c r="E14" s="308"/>
      <c r="G14" s="10"/>
    </row>
    <row r="15" spans="1:7" x14ac:dyDescent="0.2">
      <c r="B15" s="4" t="s">
        <v>0</v>
      </c>
      <c r="C15" s="5">
        <v>20</v>
      </c>
      <c r="D15" s="6" t="s">
        <v>13</v>
      </c>
      <c r="E15" s="308">
        <v>0</v>
      </c>
      <c r="F15" s="6"/>
      <c r="G15" s="10">
        <f>+C15*E15</f>
        <v>0</v>
      </c>
    </row>
    <row r="16" spans="1:7" x14ac:dyDescent="0.2">
      <c r="A16" s="2"/>
      <c r="B16" s="3"/>
      <c r="E16" s="308"/>
      <c r="G16" s="10"/>
    </row>
    <row r="17" spans="1:7" ht="28.5" x14ac:dyDescent="0.2">
      <c r="A17" s="2">
        <v>4</v>
      </c>
      <c r="B17" s="3" t="s">
        <v>52</v>
      </c>
      <c r="E17" s="308"/>
      <c r="G17" s="10"/>
    </row>
    <row r="18" spans="1:7" x14ac:dyDescent="0.2">
      <c r="B18" s="4" t="s">
        <v>12</v>
      </c>
      <c r="C18" s="5">
        <v>6</v>
      </c>
      <c r="D18" s="6" t="s">
        <v>13</v>
      </c>
      <c r="E18" s="308">
        <v>0</v>
      </c>
      <c r="F18" s="6"/>
      <c r="G18" s="10">
        <f>+C18*E18</f>
        <v>0</v>
      </c>
    </row>
    <row r="19" spans="1:7" x14ac:dyDescent="0.2">
      <c r="A19" s="2"/>
      <c r="B19" s="3"/>
      <c r="E19" s="308"/>
      <c r="G19" s="10"/>
    </row>
    <row r="20" spans="1:7" ht="15" x14ac:dyDescent="0.25">
      <c r="B20" s="4"/>
      <c r="C20" s="5"/>
      <c r="D20" s="6"/>
      <c r="E20" s="8" t="s">
        <v>2</v>
      </c>
      <c r="F20" s="9"/>
      <c r="G20" s="11">
        <f>SUM(G8:G19)</f>
        <v>0</v>
      </c>
    </row>
    <row r="21" spans="1:7" ht="15" x14ac:dyDescent="0.25">
      <c r="B21" s="4"/>
      <c r="C21" s="5"/>
      <c r="D21" s="6"/>
      <c r="E21" s="8"/>
      <c r="F21" s="9"/>
      <c r="G21" s="11"/>
    </row>
    <row r="22" spans="1:7" ht="15" x14ac:dyDescent="0.25">
      <c r="B22" s="4"/>
      <c r="C22" s="5"/>
      <c r="D22" s="6"/>
      <c r="E22" s="8"/>
      <c r="F22" s="9"/>
      <c r="G22" s="11"/>
    </row>
    <row r="23" spans="1:7" ht="15" x14ac:dyDescent="0.25">
      <c r="B23" s="4"/>
      <c r="C23" s="5"/>
      <c r="D23" s="6"/>
      <c r="E23" s="8"/>
      <c r="F23" s="9"/>
      <c r="G23" s="11"/>
    </row>
    <row r="24" spans="1:7" ht="15" x14ac:dyDescent="0.25">
      <c r="A24" s="7"/>
      <c r="B24" s="7"/>
      <c r="C24" s="7"/>
      <c r="D24" s="7"/>
      <c r="E24" s="8"/>
      <c r="F24" s="7"/>
      <c r="G24" s="7"/>
    </row>
  </sheetData>
  <sheetProtection algorithmName="SHA-512" hashValue="aivmTdAcplljq4Pq2HqBdBrQwgfZCa0Z54nlGCq9MsVg5FJGNvsXxRbaW7WtmmkdZUwCyBNj9DGlXd7uLUELzg==" saltValue="93Y6cesKkuFw3F1sNgU2Fg==" spinCount="100000" sheet="1" objects="1" scenarios="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G56"/>
  <sheetViews>
    <sheetView view="pageBreakPreview" zoomScaleNormal="100" zoomScaleSheetLayoutView="100" workbookViewId="0">
      <selection activeCell="I55" sqref="I55"/>
    </sheetView>
  </sheetViews>
  <sheetFormatPr defaultColWidth="9.140625" defaultRowHeight="14.25" x14ac:dyDescent="0.2"/>
  <cols>
    <col min="1" max="1" width="3.85546875" style="1" customWidth="1"/>
    <col min="2" max="2" width="36.5703125" style="1" customWidth="1"/>
    <col min="3" max="3" width="10.42578125" style="1" customWidth="1"/>
    <col min="4" max="4" width="3.140625" style="1" customWidth="1"/>
    <col min="5" max="5" width="11" style="5" customWidth="1"/>
    <col min="6" max="6" width="3.140625" style="1" customWidth="1"/>
    <col min="7" max="7" width="19.42578125" style="1" customWidth="1"/>
    <col min="8" max="16384" width="9.140625" style="1"/>
  </cols>
  <sheetData>
    <row r="1" spans="1:7" ht="15" x14ac:dyDescent="0.25">
      <c r="A1" s="7" t="s">
        <v>5</v>
      </c>
      <c r="B1" s="7" t="s">
        <v>41</v>
      </c>
      <c r="G1" s="10"/>
    </row>
    <row r="2" spans="1:7" x14ac:dyDescent="0.2">
      <c r="G2" s="10"/>
    </row>
    <row r="3" spans="1:7" ht="28.5" x14ac:dyDescent="0.2">
      <c r="A3" s="2">
        <v>1</v>
      </c>
      <c r="B3" s="3" t="s">
        <v>53</v>
      </c>
      <c r="E3" s="308"/>
      <c r="G3" s="10"/>
    </row>
    <row r="4" spans="1:7" x14ac:dyDescent="0.2">
      <c r="B4" s="4" t="s">
        <v>22</v>
      </c>
      <c r="C4" s="5">
        <v>1</v>
      </c>
      <c r="D4" s="6" t="s">
        <v>13</v>
      </c>
      <c r="E4" s="308">
        <v>0</v>
      </c>
      <c r="F4" s="6"/>
      <c r="G4" s="10">
        <f>+C4*E4</f>
        <v>0</v>
      </c>
    </row>
    <row r="5" spans="1:7" x14ac:dyDescent="0.2">
      <c r="A5" s="2"/>
      <c r="B5" s="3"/>
      <c r="E5" s="308"/>
      <c r="G5" s="10"/>
    </row>
    <row r="6" spans="1:7" ht="57" x14ac:dyDescent="0.2">
      <c r="A6" s="2">
        <v>2</v>
      </c>
      <c r="B6" s="3" t="s">
        <v>54</v>
      </c>
      <c r="E6" s="308"/>
      <c r="G6" s="10"/>
    </row>
    <row r="7" spans="1:7" x14ac:dyDescent="0.2">
      <c r="B7" s="4" t="s">
        <v>22</v>
      </c>
      <c r="C7" s="5">
        <v>2</v>
      </c>
      <c r="D7" s="6" t="s">
        <v>13</v>
      </c>
      <c r="E7" s="308">
        <v>0</v>
      </c>
      <c r="F7" s="6"/>
      <c r="G7" s="10">
        <f>+C7*E7</f>
        <v>0</v>
      </c>
    </row>
    <row r="8" spans="1:7" s="7" customFormat="1" ht="15" x14ac:dyDescent="0.25">
      <c r="E8" s="309"/>
      <c r="G8" s="11"/>
    </row>
    <row r="9" spans="1:7" ht="28.5" x14ac:dyDescent="0.2">
      <c r="A9" s="2">
        <v>3</v>
      </c>
      <c r="B9" s="3" t="s">
        <v>423</v>
      </c>
      <c r="E9" s="308"/>
      <c r="G9" s="10"/>
    </row>
    <row r="10" spans="1:7" x14ac:dyDescent="0.2">
      <c r="B10" s="4" t="s">
        <v>20</v>
      </c>
      <c r="C10" s="5">
        <v>6</v>
      </c>
      <c r="D10" s="6" t="s">
        <v>13</v>
      </c>
      <c r="E10" s="308">
        <v>0</v>
      </c>
      <c r="F10" s="6"/>
      <c r="G10" s="10">
        <f>+C10*E10</f>
        <v>0</v>
      </c>
    </row>
    <row r="11" spans="1:7" x14ac:dyDescent="0.2">
      <c r="A11" s="2"/>
      <c r="B11" s="3"/>
      <c r="E11" s="308"/>
      <c r="G11" s="10"/>
    </row>
    <row r="12" spans="1:7" ht="142.5" x14ac:dyDescent="0.2">
      <c r="A12" s="2">
        <v>4</v>
      </c>
      <c r="B12" s="3" t="s">
        <v>55</v>
      </c>
      <c r="E12" s="308"/>
      <c r="G12" s="10"/>
    </row>
    <row r="13" spans="1:7" x14ac:dyDescent="0.2">
      <c r="A13" s="2"/>
      <c r="B13" s="3"/>
      <c r="E13" s="308"/>
      <c r="G13" s="10"/>
    </row>
    <row r="14" spans="1:7" ht="57" x14ac:dyDescent="0.2">
      <c r="A14" s="2"/>
      <c r="B14" s="3" t="s">
        <v>424</v>
      </c>
      <c r="E14" s="308"/>
      <c r="G14" s="10"/>
    </row>
    <row r="15" spans="1:7" x14ac:dyDescent="0.2">
      <c r="B15" s="4" t="s">
        <v>20</v>
      </c>
      <c r="C15" s="5">
        <v>10</v>
      </c>
      <c r="D15" s="6" t="s">
        <v>13</v>
      </c>
      <c r="E15" s="308">
        <v>0</v>
      </c>
      <c r="F15" s="6"/>
      <c r="G15" s="10">
        <f>+C15*E15</f>
        <v>0</v>
      </c>
    </row>
    <row r="16" spans="1:7" x14ac:dyDescent="0.2">
      <c r="A16" s="2"/>
      <c r="B16" s="3"/>
      <c r="E16" s="308"/>
      <c r="G16" s="10"/>
    </row>
    <row r="17" spans="1:7" x14ac:dyDescent="0.2">
      <c r="A17" s="2">
        <v>5</v>
      </c>
      <c r="B17" s="3" t="s">
        <v>56</v>
      </c>
      <c r="E17" s="308"/>
      <c r="G17" s="10"/>
    </row>
    <row r="18" spans="1:7" x14ac:dyDescent="0.2">
      <c r="A18" s="2"/>
      <c r="B18" s="3"/>
      <c r="E18" s="308"/>
      <c r="G18" s="10"/>
    </row>
    <row r="19" spans="1:7" x14ac:dyDescent="0.2">
      <c r="A19" s="2"/>
      <c r="B19" s="3" t="s">
        <v>425</v>
      </c>
      <c r="E19" s="308"/>
      <c r="G19" s="10"/>
    </row>
    <row r="20" spans="1:7" x14ac:dyDescent="0.2">
      <c r="B20" s="4" t="s">
        <v>20</v>
      </c>
      <c r="C20" s="5">
        <v>10</v>
      </c>
      <c r="D20" s="6" t="s">
        <v>13</v>
      </c>
      <c r="E20" s="308">
        <v>0</v>
      </c>
      <c r="F20" s="6"/>
      <c r="G20" s="10">
        <f>+C20*E20</f>
        <v>0</v>
      </c>
    </row>
    <row r="21" spans="1:7" x14ac:dyDescent="0.2">
      <c r="A21" s="2"/>
      <c r="B21" s="3"/>
      <c r="E21" s="308"/>
      <c r="G21" s="10"/>
    </row>
    <row r="22" spans="1:7" ht="28.5" x14ac:dyDescent="0.2">
      <c r="A22" s="2">
        <v>6</v>
      </c>
      <c r="B22" s="3" t="s">
        <v>57</v>
      </c>
      <c r="E22" s="308"/>
      <c r="G22" s="10"/>
    </row>
    <row r="23" spans="1:7" x14ac:dyDescent="0.2">
      <c r="B23" s="4" t="s">
        <v>22</v>
      </c>
      <c r="C23" s="5">
        <v>1</v>
      </c>
      <c r="D23" s="6" t="s">
        <v>13</v>
      </c>
      <c r="E23" s="308">
        <v>0</v>
      </c>
      <c r="F23" s="6"/>
      <c r="G23" s="10">
        <f>+C23*E23</f>
        <v>0</v>
      </c>
    </row>
    <row r="24" spans="1:7" x14ac:dyDescent="0.2">
      <c r="A24" s="2"/>
      <c r="B24" s="3"/>
      <c r="E24" s="308"/>
      <c r="G24" s="10"/>
    </row>
    <row r="25" spans="1:7" x14ac:dyDescent="0.2">
      <c r="A25" s="2">
        <v>7</v>
      </c>
      <c r="B25" s="3" t="s">
        <v>58</v>
      </c>
      <c r="E25" s="308"/>
      <c r="G25" s="10"/>
    </row>
    <row r="26" spans="1:7" x14ac:dyDescent="0.2">
      <c r="B26" s="4" t="s">
        <v>29</v>
      </c>
      <c r="C26" s="5">
        <v>20</v>
      </c>
      <c r="D26" s="6" t="s">
        <v>13</v>
      </c>
      <c r="E26" s="308">
        <v>0</v>
      </c>
      <c r="F26" s="6"/>
      <c r="G26" s="10">
        <f>+C26*E26</f>
        <v>0</v>
      </c>
    </row>
    <row r="27" spans="1:7" x14ac:dyDescent="0.2">
      <c r="A27" s="2"/>
      <c r="B27" s="3"/>
      <c r="E27" s="308"/>
      <c r="G27" s="10"/>
    </row>
    <row r="28" spans="1:7" x14ac:dyDescent="0.2">
      <c r="A28" s="2">
        <v>8</v>
      </c>
      <c r="B28" s="3" t="s">
        <v>59</v>
      </c>
      <c r="E28" s="308"/>
      <c r="G28" s="10"/>
    </row>
    <row r="29" spans="1:7" x14ac:dyDescent="0.2">
      <c r="B29" s="4" t="s">
        <v>29</v>
      </c>
      <c r="C29" s="5">
        <v>30</v>
      </c>
      <c r="D29" s="6" t="s">
        <v>13</v>
      </c>
      <c r="E29" s="308">
        <v>0</v>
      </c>
      <c r="F29" s="6"/>
      <c r="G29" s="10">
        <f>+C29*E29</f>
        <v>0</v>
      </c>
    </row>
    <row r="30" spans="1:7" x14ac:dyDescent="0.2">
      <c r="A30" s="2"/>
      <c r="B30" s="3"/>
      <c r="E30" s="308"/>
      <c r="G30" s="10"/>
    </row>
    <row r="31" spans="1:7" ht="28.5" x14ac:dyDescent="0.2">
      <c r="A31" s="2">
        <v>9</v>
      </c>
      <c r="B31" s="3" t="s">
        <v>60</v>
      </c>
      <c r="E31" s="308"/>
      <c r="G31" s="10"/>
    </row>
    <row r="32" spans="1:7" x14ac:dyDescent="0.2">
      <c r="B32" s="4" t="s">
        <v>22</v>
      </c>
      <c r="C32" s="5">
        <v>1</v>
      </c>
      <c r="D32" s="6" t="s">
        <v>13</v>
      </c>
      <c r="E32" s="308">
        <v>0</v>
      </c>
      <c r="F32" s="6"/>
      <c r="G32" s="10">
        <f>+C32*E32</f>
        <v>0</v>
      </c>
    </row>
    <row r="33" spans="1:7" x14ac:dyDescent="0.2">
      <c r="A33" s="2"/>
      <c r="B33" s="3"/>
      <c r="E33" s="308"/>
      <c r="G33" s="10"/>
    </row>
    <row r="34" spans="1:7" ht="42.75" x14ac:dyDescent="0.2">
      <c r="A34" s="2" t="s">
        <v>16</v>
      </c>
      <c r="B34" s="3" t="s">
        <v>61</v>
      </c>
      <c r="E34" s="308"/>
      <c r="G34" s="10"/>
    </row>
    <row r="35" spans="1:7" x14ac:dyDescent="0.2">
      <c r="B35" s="4" t="s">
        <v>22</v>
      </c>
      <c r="C35" s="5">
        <v>2</v>
      </c>
      <c r="D35" s="6" t="s">
        <v>13</v>
      </c>
      <c r="E35" s="308">
        <v>0</v>
      </c>
      <c r="F35" s="6"/>
      <c r="G35" s="10">
        <f>+C35*E35</f>
        <v>0</v>
      </c>
    </row>
    <row r="36" spans="1:7" x14ac:dyDescent="0.2">
      <c r="A36" s="2"/>
      <c r="B36" s="3"/>
      <c r="E36" s="308"/>
      <c r="G36" s="10"/>
    </row>
    <row r="37" spans="1:7" ht="71.25" x14ac:dyDescent="0.2">
      <c r="A37" s="2" t="s">
        <v>62</v>
      </c>
      <c r="B37" s="3" t="s">
        <v>426</v>
      </c>
      <c r="E37" s="308"/>
      <c r="G37" s="10"/>
    </row>
    <row r="38" spans="1:7" x14ac:dyDescent="0.2">
      <c r="B38" s="4" t="s">
        <v>20</v>
      </c>
      <c r="C38" s="5">
        <v>2</v>
      </c>
      <c r="D38" s="6" t="s">
        <v>13</v>
      </c>
      <c r="E38" s="308">
        <v>0</v>
      </c>
      <c r="F38" s="6"/>
      <c r="G38" s="10">
        <f>+C38*E38</f>
        <v>0</v>
      </c>
    </row>
    <row r="39" spans="1:7" x14ac:dyDescent="0.2">
      <c r="A39" s="2"/>
      <c r="B39" s="3"/>
      <c r="E39" s="308"/>
      <c r="G39" s="10"/>
    </row>
    <row r="40" spans="1:7" ht="71.25" x14ac:dyDescent="0.2">
      <c r="A40" s="2" t="s">
        <v>63</v>
      </c>
      <c r="B40" s="3" t="s">
        <v>427</v>
      </c>
      <c r="E40" s="308"/>
      <c r="G40" s="10"/>
    </row>
    <row r="41" spans="1:7" x14ac:dyDescent="0.2">
      <c r="B41" s="4" t="s">
        <v>31</v>
      </c>
      <c r="C41" s="5">
        <v>262</v>
      </c>
      <c r="D41" s="6" t="s">
        <v>13</v>
      </c>
      <c r="E41" s="308">
        <v>0</v>
      </c>
      <c r="F41" s="6"/>
      <c r="G41" s="10">
        <f>+C41*E41</f>
        <v>0</v>
      </c>
    </row>
    <row r="42" spans="1:7" x14ac:dyDescent="0.2">
      <c r="A42" s="2"/>
      <c r="B42" s="3"/>
      <c r="E42" s="308"/>
      <c r="G42" s="10"/>
    </row>
    <row r="43" spans="1:7" ht="71.25" x14ac:dyDescent="0.2">
      <c r="A43" s="2" t="s">
        <v>64</v>
      </c>
      <c r="B43" s="3" t="s">
        <v>428</v>
      </c>
      <c r="E43" s="308"/>
      <c r="G43" s="10"/>
    </row>
    <row r="44" spans="1:7" x14ac:dyDescent="0.2">
      <c r="B44" s="4" t="s">
        <v>20</v>
      </c>
      <c r="C44" s="5">
        <v>2</v>
      </c>
      <c r="D44" s="6" t="s">
        <v>13</v>
      </c>
      <c r="E44" s="308">
        <v>0</v>
      </c>
      <c r="F44" s="6"/>
      <c r="G44" s="10">
        <f>+C44*E44</f>
        <v>0</v>
      </c>
    </row>
    <row r="45" spans="1:7" x14ac:dyDescent="0.2">
      <c r="A45" s="2"/>
      <c r="B45" s="3"/>
      <c r="E45" s="308"/>
      <c r="G45" s="10"/>
    </row>
    <row r="46" spans="1:7" ht="28.5" x14ac:dyDescent="0.2">
      <c r="A46" s="2" t="s">
        <v>65</v>
      </c>
      <c r="B46" s="3" t="s">
        <v>66</v>
      </c>
      <c r="E46" s="308"/>
      <c r="G46" s="10"/>
    </row>
    <row r="47" spans="1:7" x14ac:dyDescent="0.2">
      <c r="B47" s="4" t="s">
        <v>20</v>
      </c>
      <c r="C47" s="5">
        <v>2</v>
      </c>
      <c r="D47" s="6" t="s">
        <v>13</v>
      </c>
      <c r="E47" s="308">
        <v>0</v>
      </c>
      <c r="F47" s="6"/>
      <c r="G47" s="10">
        <f>+C47*E47</f>
        <v>0</v>
      </c>
    </row>
    <row r="48" spans="1:7" x14ac:dyDescent="0.2">
      <c r="A48" s="2"/>
      <c r="B48" s="3"/>
      <c r="E48" s="308"/>
      <c r="G48" s="10"/>
    </row>
    <row r="49" spans="1:7" ht="57" x14ac:dyDescent="0.2">
      <c r="A49" s="2" t="s">
        <v>429</v>
      </c>
      <c r="B49" s="3" t="s">
        <v>430</v>
      </c>
      <c r="E49" s="308"/>
      <c r="G49" s="10"/>
    </row>
    <row r="50" spans="1:7" x14ac:dyDescent="0.2">
      <c r="B50" s="4" t="s">
        <v>20</v>
      </c>
      <c r="C50" s="5">
        <v>2</v>
      </c>
      <c r="D50" s="6" t="s">
        <v>13</v>
      </c>
      <c r="E50" s="308">
        <v>0</v>
      </c>
      <c r="F50" s="6"/>
      <c r="G50" s="10">
        <f>+C50*E50</f>
        <v>0</v>
      </c>
    </row>
    <row r="51" spans="1:7" x14ac:dyDescent="0.2">
      <c r="A51" s="2"/>
      <c r="B51" s="3"/>
      <c r="E51" s="308"/>
      <c r="G51" s="10"/>
    </row>
    <row r="52" spans="1:7" ht="15" x14ac:dyDescent="0.25">
      <c r="B52" s="4"/>
      <c r="C52" s="5"/>
      <c r="D52" s="6"/>
      <c r="E52" s="8" t="s">
        <v>2</v>
      </c>
      <c r="F52" s="9"/>
      <c r="G52" s="11">
        <f>SUM(G3:G51)</f>
        <v>0</v>
      </c>
    </row>
    <row r="53" spans="1:7" ht="15" x14ac:dyDescent="0.25">
      <c r="B53" s="4"/>
      <c r="C53" s="5"/>
      <c r="D53" s="6"/>
      <c r="E53" s="8"/>
      <c r="F53" s="9"/>
      <c r="G53" s="11"/>
    </row>
    <row r="54" spans="1:7" ht="15" x14ac:dyDescent="0.25">
      <c r="B54" s="4"/>
      <c r="C54" s="5"/>
      <c r="D54" s="6"/>
      <c r="E54" s="8"/>
      <c r="F54" s="9"/>
      <c r="G54" s="11"/>
    </row>
    <row r="55" spans="1:7" ht="15" x14ac:dyDescent="0.25">
      <c r="B55" s="4"/>
      <c r="C55" s="5"/>
      <c r="D55" s="6"/>
      <c r="E55" s="8"/>
      <c r="F55" s="9"/>
      <c r="G55" s="11"/>
    </row>
    <row r="56" spans="1:7" ht="15" x14ac:dyDescent="0.25">
      <c r="A56" s="7"/>
      <c r="B56" s="7"/>
      <c r="C56" s="7"/>
      <c r="D56" s="7"/>
      <c r="E56" s="8"/>
      <c r="F56" s="7"/>
      <c r="G56" s="7"/>
    </row>
  </sheetData>
  <sheetProtection algorithmName="SHA-512" hashValue="n4afrLbVmbyf4noBHjhnDqooUTd1K77fMrIR5viwozBTFo6HGj7VJjS5Nb7nTdgxPq5vNXwFfhfu1HDBhaW4KQ==" saltValue="isYbgwFvkLR7QqFTLfK4iw==" spinCount="100000" sheet="1" objects="1" scenarios="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G43"/>
  <sheetViews>
    <sheetView view="pageBreakPreview" zoomScaleNormal="80" zoomScaleSheetLayoutView="100" workbookViewId="0">
      <selection activeCell="I13" sqref="I13"/>
    </sheetView>
  </sheetViews>
  <sheetFormatPr defaultColWidth="9.140625" defaultRowHeight="14.25" x14ac:dyDescent="0.2"/>
  <cols>
    <col min="1" max="1" width="3.85546875" style="1" customWidth="1"/>
    <col min="2" max="2" width="36.5703125" style="1" customWidth="1"/>
    <col min="3" max="3" width="10.42578125" style="1" customWidth="1"/>
    <col min="4" max="4" width="3.140625" style="1" customWidth="1"/>
    <col min="5" max="5" width="11" style="5" customWidth="1"/>
    <col min="6" max="6" width="3.140625" style="1" customWidth="1"/>
    <col min="7" max="7" width="19.42578125" style="1" customWidth="1"/>
    <col min="8" max="16384" width="9.140625" style="1"/>
  </cols>
  <sheetData>
    <row r="1" spans="1:7" ht="15" x14ac:dyDescent="0.25">
      <c r="A1" s="7" t="s">
        <v>14</v>
      </c>
      <c r="B1" s="7" t="s">
        <v>21</v>
      </c>
      <c r="G1" s="10"/>
    </row>
    <row r="2" spans="1:7" x14ac:dyDescent="0.2">
      <c r="G2" s="10"/>
    </row>
    <row r="3" spans="1:7" s="7" customFormat="1" ht="15" x14ac:dyDescent="0.25">
      <c r="B3" s="7" t="s">
        <v>19</v>
      </c>
      <c r="E3" s="8"/>
      <c r="G3" s="11"/>
    </row>
    <row r="4" spans="1:7" s="7" customFormat="1" ht="15" x14ac:dyDescent="0.25">
      <c r="E4" s="8"/>
      <c r="G4" s="11"/>
    </row>
    <row r="5" spans="1:7" s="7" customFormat="1" ht="15" x14ac:dyDescent="0.25">
      <c r="B5" s="7" t="s">
        <v>28</v>
      </c>
      <c r="E5" s="8"/>
      <c r="G5" s="11"/>
    </row>
    <row r="6" spans="1:7" s="7" customFormat="1" ht="15" x14ac:dyDescent="0.25">
      <c r="B6" s="7" t="s">
        <v>67</v>
      </c>
      <c r="E6" s="8"/>
      <c r="G6" s="11"/>
    </row>
    <row r="7" spans="1:7" s="7" customFormat="1" ht="15" x14ac:dyDescent="0.25">
      <c r="E7" s="8"/>
      <c r="G7" s="11"/>
    </row>
    <row r="8" spans="1:7" ht="57" x14ac:dyDescent="0.2">
      <c r="A8" s="2">
        <v>1</v>
      </c>
      <c r="B8" s="3" t="s">
        <v>68</v>
      </c>
      <c r="E8" s="308"/>
      <c r="G8" s="10"/>
    </row>
    <row r="9" spans="1:7" x14ac:dyDescent="0.2">
      <c r="B9" s="4" t="s">
        <v>12</v>
      </c>
      <c r="C9" s="5">
        <v>680.3</v>
      </c>
      <c r="D9" s="6" t="s">
        <v>13</v>
      </c>
      <c r="E9" s="308">
        <v>0</v>
      </c>
      <c r="F9" s="6"/>
      <c r="G9" s="10">
        <f>+C9*E9</f>
        <v>0</v>
      </c>
    </row>
    <row r="10" spans="1:7" x14ac:dyDescent="0.2">
      <c r="A10" s="2"/>
      <c r="B10" s="3"/>
      <c r="E10" s="308"/>
      <c r="G10" s="10"/>
    </row>
    <row r="11" spans="1:7" ht="28.5" x14ac:dyDescent="0.2">
      <c r="A11" s="2">
        <v>2</v>
      </c>
      <c r="B11" s="3" t="s">
        <v>69</v>
      </c>
      <c r="E11" s="308"/>
      <c r="G11" s="10"/>
    </row>
    <row r="12" spans="1:7" x14ac:dyDescent="0.2">
      <c r="B12" s="4" t="s">
        <v>0</v>
      </c>
      <c r="C12" s="5">
        <v>2501</v>
      </c>
      <c r="D12" s="6" t="s">
        <v>13</v>
      </c>
      <c r="E12" s="308">
        <v>0</v>
      </c>
      <c r="F12" s="6"/>
      <c r="G12" s="10">
        <f>+C12*E12</f>
        <v>0</v>
      </c>
    </row>
    <row r="13" spans="1:7" s="7" customFormat="1" ht="15" x14ac:dyDescent="0.25">
      <c r="E13" s="309"/>
      <c r="G13" s="11"/>
    </row>
    <row r="14" spans="1:7" ht="28.5" x14ac:dyDescent="0.2">
      <c r="A14" s="2">
        <v>3</v>
      </c>
      <c r="B14" s="3" t="s">
        <v>70</v>
      </c>
      <c r="E14" s="308"/>
      <c r="G14" s="10"/>
    </row>
    <row r="15" spans="1:7" x14ac:dyDescent="0.2">
      <c r="B15" s="4" t="s">
        <v>0</v>
      </c>
      <c r="C15" s="5">
        <v>2501</v>
      </c>
      <c r="D15" s="6" t="s">
        <v>13</v>
      </c>
      <c r="E15" s="308">
        <v>0</v>
      </c>
      <c r="F15" s="6"/>
      <c r="G15" s="10">
        <f>+C15*E15</f>
        <v>0</v>
      </c>
    </row>
    <row r="16" spans="1:7" x14ac:dyDescent="0.2">
      <c r="A16" s="2"/>
      <c r="B16" s="3"/>
      <c r="E16" s="308"/>
      <c r="G16" s="10"/>
    </row>
    <row r="17" spans="1:7" ht="71.25" x14ac:dyDescent="0.2">
      <c r="A17" s="2">
        <v>4</v>
      </c>
      <c r="B17" s="3" t="s">
        <v>431</v>
      </c>
      <c r="E17" s="308"/>
      <c r="G17" s="10"/>
    </row>
    <row r="18" spans="1:7" x14ac:dyDescent="0.2">
      <c r="B18" s="4" t="s">
        <v>12</v>
      </c>
      <c r="C18" s="5">
        <v>566</v>
      </c>
      <c r="D18" s="6" t="s">
        <v>13</v>
      </c>
      <c r="E18" s="308">
        <v>0</v>
      </c>
      <c r="F18" s="6"/>
      <c r="G18" s="10">
        <f>+C18*E18</f>
        <v>0</v>
      </c>
    </row>
    <row r="19" spans="1:7" x14ac:dyDescent="0.2">
      <c r="A19" s="2"/>
      <c r="B19" s="3"/>
      <c r="E19" s="308"/>
      <c r="G19" s="10"/>
    </row>
    <row r="20" spans="1:7" ht="57" x14ac:dyDescent="0.2">
      <c r="A20" s="2">
        <v>5</v>
      </c>
      <c r="B20" s="3" t="s">
        <v>71</v>
      </c>
      <c r="E20" s="308"/>
      <c r="G20" s="10"/>
    </row>
    <row r="21" spans="1:7" x14ac:dyDescent="0.2">
      <c r="B21" s="4" t="s">
        <v>12</v>
      </c>
      <c r="C21" s="5">
        <v>680</v>
      </c>
      <c r="D21" s="6" t="s">
        <v>13</v>
      </c>
      <c r="E21" s="308">
        <v>0</v>
      </c>
      <c r="F21" s="6"/>
      <c r="G21" s="10">
        <f>+C21*E21</f>
        <v>0</v>
      </c>
    </row>
    <row r="22" spans="1:7" x14ac:dyDescent="0.2">
      <c r="A22" s="2"/>
      <c r="B22" s="3"/>
      <c r="E22" s="308"/>
      <c r="G22" s="10"/>
    </row>
    <row r="23" spans="1:7" ht="57" x14ac:dyDescent="0.2">
      <c r="A23" s="2">
        <v>6</v>
      </c>
      <c r="B23" s="3" t="s">
        <v>432</v>
      </c>
      <c r="E23" s="308"/>
      <c r="G23" s="10"/>
    </row>
    <row r="24" spans="1:7" x14ac:dyDescent="0.2">
      <c r="B24" s="4" t="s">
        <v>12</v>
      </c>
      <c r="C24" s="5">
        <v>461</v>
      </c>
      <c r="D24" s="6" t="s">
        <v>13</v>
      </c>
      <c r="E24" s="308">
        <v>0</v>
      </c>
      <c r="F24" s="6"/>
      <c r="G24" s="10">
        <f>+C24*E24</f>
        <v>0</v>
      </c>
    </row>
    <row r="25" spans="1:7" x14ac:dyDescent="0.2">
      <c r="A25" s="2"/>
      <c r="B25" s="3"/>
      <c r="E25" s="308"/>
      <c r="G25" s="10"/>
    </row>
    <row r="26" spans="1:7" ht="57" x14ac:dyDescent="0.2">
      <c r="A26" s="2">
        <v>7</v>
      </c>
      <c r="B26" s="3" t="s">
        <v>72</v>
      </c>
      <c r="E26" s="308"/>
      <c r="G26" s="10"/>
    </row>
    <row r="27" spans="1:7" x14ac:dyDescent="0.2">
      <c r="B27" s="4" t="s">
        <v>0</v>
      </c>
      <c r="C27" s="5">
        <v>2301</v>
      </c>
      <c r="D27" s="6" t="s">
        <v>13</v>
      </c>
      <c r="E27" s="308">
        <v>0</v>
      </c>
      <c r="F27" s="6"/>
      <c r="G27" s="10">
        <f>+C27*E27</f>
        <v>0</v>
      </c>
    </row>
    <row r="28" spans="1:7" x14ac:dyDescent="0.2">
      <c r="A28" s="2"/>
      <c r="B28" s="3"/>
      <c r="E28" s="308"/>
      <c r="G28" s="10"/>
    </row>
    <row r="29" spans="1:7" ht="71.25" x14ac:dyDescent="0.2">
      <c r="A29" s="2">
        <v>8</v>
      </c>
      <c r="B29" s="3" t="s">
        <v>433</v>
      </c>
      <c r="E29" s="308"/>
      <c r="G29" s="10"/>
    </row>
    <row r="30" spans="1:7" x14ac:dyDescent="0.2">
      <c r="B30" s="4" t="s">
        <v>20</v>
      </c>
      <c r="C30" s="5">
        <v>208</v>
      </c>
      <c r="D30" s="6" t="s">
        <v>13</v>
      </c>
      <c r="E30" s="308">
        <v>0</v>
      </c>
      <c r="F30" s="6"/>
      <c r="G30" s="10">
        <f>+C30*E30</f>
        <v>0</v>
      </c>
    </row>
    <row r="31" spans="1:7" x14ac:dyDescent="0.2">
      <c r="A31" s="2"/>
      <c r="B31" s="3"/>
      <c r="E31" s="308"/>
      <c r="G31" s="10"/>
    </row>
    <row r="32" spans="1:7" ht="85.5" x14ac:dyDescent="0.2">
      <c r="A32" s="2">
        <v>9</v>
      </c>
      <c r="B32" s="3" t="s">
        <v>434</v>
      </c>
      <c r="E32" s="308"/>
      <c r="G32" s="10"/>
    </row>
    <row r="33" spans="1:7" x14ac:dyDescent="0.2">
      <c r="B33" s="4" t="s">
        <v>12</v>
      </c>
      <c r="C33" s="5">
        <v>1360</v>
      </c>
      <c r="D33" s="6" t="s">
        <v>13</v>
      </c>
      <c r="E33" s="308">
        <v>0</v>
      </c>
      <c r="F33" s="6"/>
      <c r="G33" s="10">
        <f>+C33*E33</f>
        <v>0</v>
      </c>
    </row>
    <row r="34" spans="1:7" x14ac:dyDescent="0.2">
      <c r="A34" s="2"/>
      <c r="B34" s="3"/>
      <c r="E34" s="308"/>
      <c r="G34" s="10"/>
    </row>
    <row r="35" spans="1:7" ht="42.75" x14ac:dyDescent="0.2">
      <c r="A35" s="2" t="s">
        <v>16</v>
      </c>
      <c r="B35" s="3" t="s">
        <v>435</v>
      </c>
      <c r="E35" s="308"/>
      <c r="G35" s="10"/>
    </row>
    <row r="36" spans="1:7" x14ac:dyDescent="0.2">
      <c r="B36" s="4" t="s">
        <v>12</v>
      </c>
      <c r="C36" s="5">
        <v>340.2</v>
      </c>
      <c r="D36" s="6" t="s">
        <v>13</v>
      </c>
      <c r="E36" s="308">
        <v>0</v>
      </c>
      <c r="F36" s="6"/>
      <c r="G36" s="10">
        <f>+C36*E36</f>
        <v>0</v>
      </c>
    </row>
    <row r="37" spans="1:7" x14ac:dyDescent="0.2">
      <c r="A37" s="2"/>
      <c r="B37" s="3"/>
      <c r="E37" s="308"/>
      <c r="G37" s="10"/>
    </row>
    <row r="38" spans="1:7" x14ac:dyDescent="0.2">
      <c r="A38" s="2"/>
      <c r="B38" s="3"/>
      <c r="E38" s="308"/>
      <c r="G38" s="10"/>
    </row>
    <row r="39" spans="1:7" ht="15" x14ac:dyDescent="0.25">
      <c r="B39" s="4"/>
      <c r="C39" s="5"/>
      <c r="D39" s="6"/>
      <c r="E39" s="8" t="s">
        <v>2</v>
      </c>
      <c r="F39" s="9"/>
      <c r="G39" s="11">
        <f>SUM(G8:G38)</f>
        <v>0</v>
      </c>
    </row>
    <row r="40" spans="1:7" ht="15" x14ac:dyDescent="0.25">
      <c r="B40" s="4"/>
      <c r="C40" s="5"/>
      <c r="D40" s="6"/>
      <c r="E40" s="8"/>
      <c r="F40" s="9"/>
      <c r="G40" s="11"/>
    </row>
    <row r="41" spans="1:7" ht="15" x14ac:dyDescent="0.25">
      <c r="B41" s="4"/>
      <c r="C41" s="5"/>
      <c r="D41" s="6"/>
      <c r="E41" s="8"/>
      <c r="F41" s="9"/>
      <c r="G41" s="11"/>
    </row>
    <row r="42" spans="1:7" ht="15" x14ac:dyDescent="0.25">
      <c r="B42" s="4"/>
      <c r="C42" s="5"/>
      <c r="D42" s="6"/>
      <c r="E42" s="8"/>
      <c r="F42" s="9"/>
      <c r="G42" s="11"/>
    </row>
    <row r="43" spans="1:7" ht="15" x14ac:dyDescent="0.25">
      <c r="A43" s="7"/>
      <c r="B43" s="7"/>
      <c r="C43" s="7"/>
      <c r="D43" s="7"/>
      <c r="E43" s="8"/>
      <c r="F43" s="7"/>
      <c r="G43" s="7"/>
    </row>
  </sheetData>
  <sheetProtection algorithmName="SHA-512" hashValue="Qd5Z9QAWOzjso0qFXjElOgwwcIfV3IzQRmRlctOD87TNwz9jGLsCl/7cJrhQLkYl6vGFEJKPZdkKklV6agipwA==" saltValue="jgWIpjdNDdJLH7zeZ5auiw==" spinCount="100000" sheet="1" objects="1" scenarios="1"/>
  <pageMargins left="0.75" right="0.75" top="1" bottom="1"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19</vt:i4>
      </vt:variant>
      <vt:variant>
        <vt:lpstr>Imenovani obsegi</vt:lpstr>
      </vt:variant>
      <vt:variant>
        <vt:i4>8</vt:i4>
      </vt:variant>
    </vt:vector>
  </HeadingPairs>
  <TitlesOfParts>
    <vt:vector size="27" baseType="lpstr">
      <vt:lpstr>osnova</vt:lpstr>
      <vt:lpstr>rekapitulacija</vt:lpstr>
      <vt:lpstr>javni vodovod</vt:lpstr>
      <vt:lpstr>VKS-osn</vt:lpstr>
      <vt:lpstr>VKS-rek</vt:lpstr>
      <vt:lpstr>VKS-prip</vt:lpstr>
      <vt:lpstr>VKS-ruš</vt:lpstr>
      <vt:lpstr>VKS-temelj</vt:lpstr>
      <vt:lpstr>VKS-zem</vt:lpstr>
      <vt:lpstr>VKS-arm</vt:lpstr>
      <vt:lpstr>VKS-tes</vt:lpstr>
      <vt:lpstr>VKS-ključ</vt:lpstr>
      <vt:lpstr>VKS-razno</vt:lpstr>
      <vt:lpstr>MOL-osn</vt:lpstr>
      <vt:lpstr>MOL-rek</vt:lpstr>
      <vt:lpstr>MOL-zem</vt:lpstr>
      <vt:lpstr>MOL-ključ</vt:lpstr>
      <vt:lpstr>MOL-miz</vt:lpstr>
      <vt:lpstr>MOL-brež</vt:lpstr>
      <vt:lpstr>'javni vodovod'!Področje_tiskanja</vt:lpstr>
      <vt:lpstr>osnova!Področje_tiskanja</vt:lpstr>
      <vt:lpstr>'MOL-osn'!Print_Area</vt:lpstr>
      <vt:lpstr>'VKS-osn'!Print_Area</vt:lpstr>
      <vt:lpstr>su_montdela</vt:lpstr>
      <vt:lpstr>SU_NABAVAMAT</vt:lpstr>
      <vt:lpstr>SU_ZEMDELA</vt:lpstr>
      <vt:lpstr>Sub_11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Poderžaj</dc:creator>
  <cp:lastModifiedBy>test</cp:lastModifiedBy>
  <cp:lastPrinted>2020-10-30T11:01:11Z</cp:lastPrinted>
  <dcterms:created xsi:type="dcterms:W3CDTF">2001-02-10T19:29:19Z</dcterms:created>
  <dcterms:modified xsi:type="dcterms:W3CDTF">2020-10-30T12:31:38Z</dcterms:modified>
</cp:coreProperties>
</file>