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JHL\2020\JHL-9-20 Izvajanje poštnih storitev\"/>
    </mc:Choice>
  </mc:AlternateContent>
  <bookViews>
    <workbookView xWindow="14670" yWindow="60" windowWidth="14235" windowHeight="14610"/>
  </bookViews>
  <sheets>
    <sheet name="Predračun JHL 9-20" sheetId="1" r:id="rId1"/>
  </sheets>
  <calcPr calcId="162913"/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B71" i="1"/>
  <c r="B49" i="1"/>
  <c r="B48" i="1"/>
  <c r="B51" i="1" s="1"/>
  <c r="B52" i="1" s="1"/>
  <c r="G67" i="1"/>
  <c r="F67" i="1"/>
  <c r="E67" i="1"/>
  <c r="D67" i="1"/>
  <c r="C67" i="1"/>
  <c r="B67" i="1"/>
  <c r="G63" i="1"/>
  <c r="F63" i="1"/>
  <c r="E63" i="1"/>
  <c r="D63" i="1"/>
  <c r="C63" i="1"/>
  <c r="B63" i="1"/>
  <c r="H66" i="1"/>
  <c r="K66" i="1" s="1"/>
  <c r="H62" i="1"/>
  <c r="K62" i="1" s="1"/>
  <c r="B59" i="1"/>
  <c r="H70" i="1"/>
  <c r="K70" i="1" s="1"/>
  <c r="H56" i="1"/>
  <c r="K56" i="1" s="1"/>
  <c r="H57" i="1"/>
  <c r="K57" i="1" s="1"/>
  <c r="H55" i="1"/>
  <c r="K55" i="1" s="1"/>
  <c r="H46" i="1"/>
  <c r="K46" i="1" s="1"/>
  <c r="H47" i="1"/>
  <c r="K47" i="1" s="1"/>
  <c r="H36" i="1"/>
  <c r="K36" i="1" s="1"/>
  <c r="H37" i="1"/>
  <c r="K37" i="1" s="1"/>
  <c r="H45" i="1"/>
  <c r="K45" i="1" s="1"/>
  <c r="H44" i="1"/>
  <c r="K44" i="1" s="1"/>
  <c r="F43" i="1"/>
  <c r="H43" i="1" s="1"/>
  <c r="K43" i="1" s="1"/>
  <c r="F42" i="1"/>
  <c r="H42" i="1" s="1"/>
  <c r="K42" i="1" s="1"/>
  <c r="H35" i="1"/>
  <c r="K35" i="1" s="1"/>
  <c r="F34" i="1"/>
  <c r="H34" i="1" s="1"/>
  <c r="K34" i="1" s="1"/>
  <c r="F33" i="1"/>
  <c r="H33" i="1" s="1"/>
  <c r="K33" i="1" s="1"/>
  <c r="F32" i="1"/>
  <c r="H32" i="1" s="1"/>
  <c r="F27" i="1"/>
  <c r="H27" i="1" s="1"/>
  <c r="K27" i="1" s="1"/>
  <c r="H26" i="1"/>
  <c r="K26" i="1" s="1"/>
  <c r="H25" i="1"/>
  <c r="K25" i="1" s="1"/>
  <c r="F24" i="1"/>
  <c r="H24" i="1" s="1"/>
  <c r="K24" i="1" s="1"/>
  <c r="F23" i="1"/>
  <c r="H23" i="1" s="1"/>
  <c r="K23" i="1" s="1"/>
  <c r="F22" i="1"/>
  <c r="H22" i="1" s="1"/>
  <c r="F18" i="1"/>
  <c r="H18" i="1" s="1"/>
  <c r="K18" i="1" s="1"/>
  <c r="C15" i="1"/>
  <c r="B15" i="1"/>
  <c r="G11" i="1"/>
  <c r="F11" i="1"/>
  <c r="E11" i="1"/>
  <c r="C11" i="1"/>
  <c r="D11" i="1"/>
  <c r="D15" i="1"/>
  <c r="H10" i="1"/>
  <c r="K10" i="1" s="1"/>
  <c r="B11" i="1"/>
  <c r="B19" i="1"/>
  <c r="B28" i="1"/>
  <c r="B29" i="1"/>
  <c r="B38" i="1"/>
  <c r="B39" i="1"/>
  <c r="B58" i="1"/>
  <c r="G19" i="1"/>
  <c r="E19" i="1"/>
  <c r="D19" i="1"/>
  <c r="C19" i="1"/>
  <c r="G15" i="1"/>
  <c r="F15" i="1"/>
  <c r="E15" i="1"/>
  <c r="G39" i="1"/>
  <c r="E39" i="1"/>
  <c r="D39" i="1"/>
  <c r="C39" i="1"/>
  <c r="G59" i="1"/>
  <c r="F59" i="1"/>
  <c r="E59" i="1"/>
  <c r="D59" i="1"/>
  <c r="C59" i="1"/>
  <c r="G49" i="1"/>
  <c r="E49" i="1"/>
  <c r="D49" i="1"/>
  <c r="C49" i="1"/>
  <c r="G29" i="1"/>
  <c r="E29" i="1"/>
  <c r="D29" i="1"/>
  <c r="C29" i="1"/>
  <c r="C48" i="1"/>
  <c r="C51" i="1" s="1"/>
  <c r="C52" i="1" s="1"/>
  <c r="D48" i="1"/>
  <c r="D51" i="1" s="1"/>
  <c r="D52" i="1" s="1"/>
  <c r="E48" i="1"/>
  <c r="E51" i="1" s="1"/>
  <c r="E52" i="1" s="1"/>
  <c r="G48" i="1"/>
  <c r="G51" i="1" s="1"/>
  <c r="G52" i="1" s="1"/>
  <c r="C58" i="1"/>
  <c r="D58" i="1"/>
  <c r="E58" i="1"/>
  <c r="F58" i="1"/>
  <c r="G58" i="1"/>
  <c r="C38" i="1"/>
  <c r="D38" i="1"/>
  <c r="E38" i="1"/>
  <c r="G38" i="1"/>
  <c r="C28" i="1"/>
  <c r="D28" i="1"/>
  <c r="E28" i="1"/>
  <c r="G28" i="1"/>
  <c r="H14" i="1"/>
  <c r="K14" i="1" s="1"/>
  <c r="F38" i="1" l="1"/>
  <c r="F39" i="1"/>
  <c r="H58" i="1"/>
  <c r="B73" i="1"/>
  <c r="B74" i="1" s="1"/>
  <c r="F19" i="1"/>
  <c r="G73" i="1"/>
  <c r="G74" i="1" s="1"/>
  <c r="C73" i="1"/>
  <c r="C74" i="1" s="1"/>
  <c r="F49" i="1"/>
  <c r="E73" i="1"/>
  <c r="E74" i="1" s="1"/>
  <c r="D73" i="1"/>
  <c r="D74" i="1" s="1"/>
  <c r="H28" i="1"/>
  <c r="K22" i="1"/>
  <c r="H38" i="1"/>
  <c r="K32" i="1"/>
  <c r="F29" i="1"/>
  <c r="H48" i="1"/>
  <c r="H51" i="1" s="1"/>
  <c r="K51" i="1" s="1"/>
  <c r="F28" i="1"/>
  <c r="F48" i="1"/>
  <c r="F51" i="1" s="1"/>
  <c r="F52" i="1" s="1"/>
  <c r="F73" i="1" l="1"/>
  <c r="F74" i="1" s="1"/>
  <c r="K74" i="1" s="1"/>
  <c r="K73" i="1" l="1"/>
</calcChain>
</file>

<file path=xl/sharedStrings.xml><?xml version="1.0" encoding="utf-8"?>
<sst xmlns="http://schemas.openxmlformats.org/spreadsheetml/2006/main" count="99" uniqueCount="56">
  <si>
    <t>4. Navadno pismo</t>
  </si>
  <si>
    <t>5. Priporočeno pismo</t>
  </si>
  <si>
    <t>JPE</t>
  </si>
  <si>
    <t>LPP</t>
  </si>
  <si>
    <t>JHL</t>
  </si>
  <si>
    <t>LPT</t>
  </si>
  <si>
    <t>ŽALE</t>
  </si>
  <si>
    <t>SKUPAJ</t>
  </si>
  <si>
    <t>Količina</t>
  </si>
  <si>
    <t xml:space="preserve">3. Standardno pismo </t>
  </si>
  <si>
    <t>6. Priporočeno pismo s storitvijo</t>
  </si>
  <si>
    <t xml:space="preserve">     Povratnica</t>
  </si>
  <si>
    <t>Storitev na priporočeno pismo:</t>
  </si>
  <si>
    <t>/</t>
  </si>
  <si>
    <t>Skupaj količina</t>
  </si>
  <si>
    <t>Skupaj v EUR brez DDV</t>
  </si>
  <si>
    <t>Skupna letna vrednost v EUR brez DDV</t>
  </si>
  <si>
    <t>Skupna štiri (4) letna vrednost v EUR brez DDV</t>
  </si>
  <si>
    <t xml:space="preserve">    do 20g</t>
  </si>
  <si>
    <t xml:space="preserve">    do 50g</t>
  </si>
  <si>
    <t xml:space="preserve">    nad 50g do 100 g</t>
  </si>
  <si>
    <t xml:space="preserve">    nad 100g do 250g</t>
  </si>
  <si>
    <t xml:space="preserve">    nad 250g do 500g</t>
  </si>
  <si>
    <t xml:space="preserve">    nad 500g do 1.000g </t>
  </si>
  <si>
    <t xml:space="preserve">    nad 1.000g do 2.000g</t>
  </si>
  <si>
    <t xml:space="preserve">    nad 20g do 100g</t>
  </si>
  <si>
    <t xml:space="preserve">    do 2 kg </t>
  </si>
  <si>
    <t xml:space="preserve">    nad 2 kg do 5 kg</t>
  </si>
  <si>
    <t xml:space="preserve">    nad 5 kg do 10 kg</t>
  </si>
  <si>
    <t xml:space="preserve">* Popust v % </t>
  </si>
  <si>
    <t>Cena na enoto v EUR brez DDV</t>
  </si>
  <si>
    <t>VOKASNAGA</t>
  </si>
  <si>
    <t xml:space="preserve">NOTRANJI PROMET </t>
  </si>
  <si>
    <t xml:space="preserve">MEDNARODNI PROMET </t>
  </si>
  <si>
    <t>7. Paket</t>
  </si>
  <si>
    <t>8. Standardno pismo - mednarodno</t>
  </si>
  <si>
    <t xml:space="preserve">    Standardno pismo - mednarodno</t>
  </si>
  <si>
    <t>9. Navadno pismo - mednarodno</t>
  </si>
  <si>
    <t xml:space="preserve">     do 20g</t>
  </si>
  <si>
    <t xml:space="preserve">1. Dopoldanska dostava pošiljk </t>
  </si>
  <si>
    <t xml:space="preserve">    Dopoldanska dostava pošiljk </t>
  </si>
  <si>
    <t xml:space="preserve">    Popoldanski prevzem pošiljk </t>
  </si>
  <si>
    <t xml:space="preserve">2. Popoldanski prevzem pošiljk </t>
  </si>
  <si>
    <t xml:space="preserve">Ponudbeni predračun </t>
  </si>
  <si>
    <t xml:space="preserve">                (Kraj in datum)</t>
  </si>
  <si>
    <t>Priloga 2/1</t>
  </si>
  <si>
    <t>Količina (letna)</t>
  </si>
  <si>
    <t>10. Priporočeno pismo - mednarodno</t>
  </si>
  <si>
    <t xml:space="preserve">Ponudnik ______________________________________________________________________________ </t>
  </si>
  <si>
    <t>Predračun št. ________________________</t>
  </si>
  <si>
    <t>z dne  ________________</t>
  </si>
  <si>
    <t xml:space="preserve">** Ponudnik v Prilogo 2 vpiše skupno štiri (4) letno vrednost v EUR brez DDV ! </t>
  </si>
  <si>
    <t>za JHL-9/20 – Izvajanje poštnih storitev</t>
  </si>
  <si>
    <t xml:space="preserve">      (Podpis odgovorne osebe)</t>
  </si>
  <si>
    <t>* Navedba "informativnega" popusta je potrebna zaradi uskladitev cen za katere daje soglasje AKOS, saj bo moral izvajalec v primeru spremembe cen s strani AKOS-a, ponuditi enak (ali za naročnika ugodnejši) popust (oz. razliko v ceni). Popust mora biti vključen oz. že upoštevan v ceni na enoto, tako da je navedba popusta kot rečeno informativne oz. uskladitvene narave.</t>
  </si>
  <si>
    <t>Žig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</si>
</sst>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"/>
    <numFmt numFmtId="165" formatCode="0;[Red]0"/>
    <numFmt numFmtId="166" formatCode="#,##0;[Red]#,##0"/>
    <numFmt numFmtId="167" formatCode="0.0000"/>
    <numFmt numFmtId="168" formatCode="#,##0.0000;[Red]#,##0.0000"/>
    <numFmt numFmtId="169" formatCode="#,##0.0000_ ;\-#,##0.0000\ "/>
  </numFmts>
  <fonts count="41" x14ac:knownFonts="1">
    <font>
      <sz val="10"/>
      <name val="Arial"/>
      <charset val="238"/>
    </font>
    <font>
      <sz val="10"/>
      <name val="Comic Sans MS"/>
      <family val="4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Comic Sans MS"/>
      <family val="4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i/>
      <sz val="8"/>
      <name val="Tahoma"/>
      <family val="2"/>
      <charset val="238"/>
    </font>
    <font>
      <sz val="8"/>
      <name val="Tahoma"/>
      <family val="2"/>
      <charset val="238"/>
    </font>
    <font>
      <i/>
      <sz val="8"/>
      <name val="Tahoma"/>
      <family val="2"/>
      <charset val="238"/>
    </font>
    <font>
      <b/>
      <sz val="10"/>
      <color rgb="FF7030A0"/>
      <name val="Tahoma"/>
      <family val="2"/>
      <charset val="238"/>
    </font>
    <font>
      <b/>
      <sz val="10"/>
      <color rgb="FF00B050"/>
      <name val="Tahoma"/>
      <family val="2"/>
      <charset val="238"/>
    </font>
    <font>
      <b/>
      <sz val="10"/>
      <color rgb="FFC00000"/>
      <name val="Tahoma"/>
      <family val="2"/>
      <charset val="238"/>
    </font>
    <font>
      <b/>
      <sz val="10"/>
      <color theme="9" tint="-0.249977111117893"/>
      <name val="Tahoma"/>
      <family val="2"/>
      <charset val="238"/>
    </font>
    <font>
      <b/>
      <sz val="10"/>
      <color rgb="FF5F5F5F"/>
      <name val="Tahoma"/>
      <family val="2"/>
      <charset val="238"/>
    </font>
    <font>
      <b/>
      <sz val="10"/>
      <color rgb="FF70AC2E"/>
      <name val="Tahoma"/>
      <family val="2"/>
      <charset val="238"/>
    </font>
    <font>
      <sz val="9"/>
      <color rgb="FFFF0000"/>
      <name val="Comic Sans MS"/>
      <family val="4"/>
      <charset val="238"/>
    </font>
    <font>
      <i/>
      <sz val="7"/>
      <name val="Tahoma"/>
      <family val="2"/>
      <charset val="238"/>
    </font>
    <font>
      <b/>
      <i/>
      <sz val="9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Tahoma"/>
      <family val="2"/>
      <charset val="238"/>
    </font>
    <font>
      <u/>
      <sz val="10"/>
      <name val="Comic Sans MS"/>
      <family val="4"/>
    </font>
    <font>
      <sz val="8"/>
      <color indexed="8"/>
      <name val="Tahoma"/>
      <family val="2"/>
      <charset val="238"/>
    </font>
    <font>
      <sz val="9"/>
      <name val="Arial"/>
      <family val="2"/>
      <charset val="238"/>
    </font>
    <font>
      <sz val="9"/>
      <name val="Comic Sans MS"/>
      <family val="4"/>
    </font>
    <font>
      <b/>
      <sz val="9"/>
      <name val="Comic Sans MS"/>
      <family val="4"/>
      <charset val="238"/>
    </font>
    <font>
      <b/>
      <sz val="8"/>
      <name val="Tahoma"/>
      <family val="2"/>
      <charset val="238"/>
    </font>
    <font>
      <sz val="8"/>
      <name val="Comic Sans MS"/>
      <family val="4"/>
    </font>
    <font>
      <b/>
      <sz val="8"/>
      <name val="Comic Sans MS"/>
      <family val="4"/>
      <charset val="238"/>
    </font>
    <font>
      <b/>
      <sz val="8"/>
      <color rgb="FF0070C0"/>
      <name val="Tahoma"/>
      <family val="2"/>
      <charset val="238"/>
    </font>
    <font>
      <b/>
      <sz val="8"/>
      <color rgb="FF7030A0"/>
      <name val="Tahoma"/>
      <family val="2"/>
      <charset val="238"/>
    </font>
    <font>
      <b/>
      <sz val="8"/>
      <color rgb="FF00B050"/>
      <name val="Tahoma"/>
      <family val="2"/>
      <charset val="238"/>
    </font>
    <font>
      <b/>
      <sz val="8"/>
      <color rgb="FFC00000"/>
      <name val="Tahoma"/>
      <family val="2"/>
      <charset val="238"/>
    </font>
    <font>
      <b/>
      <sz val="8"/>
      <color theme="9" tint="-0.249977111117893"/>
      <name val="Tahoma"/>
      <family val="2"/>
      <charset val="238"/>
    </font>
    <font>
      <b/>
      <sz val="8"/>
      <color rgb="FF5F5F5F"/>
      <name val="Tahoma"/>
      <family val="2"/>
      <charset val="238"/>
    </font>
    <font>
      <b/>
      <sz val="10"/>
      <name val="Tahoma"/>
      <family val="2"/>
      <charset val="238"/>
    </font>
    <font>
      <b/>
      <i/>
      <sz val="9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i/>
      <sz val="9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9EBD5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0" xfId="0" applyFont="1" applyFill="1"/>
    <xf numFmtId="0" fontId="7" fillId="5" borderId="3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164" fontId="8" fillId="5" borderId="15" xfId="0" applyNumberFormat="1" applyFont="1" applyFill="1" applyBorder="1" applyAlignment="1">
      <alignment horizontal="center" vertical="center"/>
    </xf>
    <xf numFmtId="164" fontId="8" fillId="5" borderId="14" xfId="0" applyNumberFormat="1" applyFont="1" applyFill="1" applyBorder="1" applyAlignment="1">
      <alignment horizontal="center" vertical="center"/>
    </xf>
    <xf numFmtId="165" fontId="7" fillId="5" borderId="14" xfId="0" applyNumberFormat="1" applyFont="1" applyFill="1" applyBorder="1" applyAlignment="1">
      <alignment horizontal="center" vertical="center"/>
    </xf>
    <xf numFmtId="164" fontId="7" fillId="5" borderId="15" xfId="0" applyNumberFormat="1" applyFont="1" applyFill="1" applyBorder="1" applyAlignment="1">
      <alignment horizontal="center" vertical="center"/>
    </xf>
    <xf numFmtId="164" fontId="7" fillId="5" borderId="16" xfId="0" applyNumberFormat="1" applyFont="1" applyFill="1" applyBorder="1" applyAlignment="1">
      <alignment horizontal="center" vertical="center"/>
    </xf>
    <xf numFmtId="164" fontId="7" fillId="5" borderId="15" xfId="0" applyNumberFormat="1" applyFont="1" applyFill="1" applyBorder="1" applyAlignment="1">
      <alignment horizontal="left" vertical="center"/>
    </xf>
    <xf numFmtId="164" fontId="7" fillId="5" borderId="14" xfId="0" applyNumberFormat="1" applyFont="1" applyFill="1" applyBorder="1" applyAlignment="1">
      <alignment horizontal="center" vertical="center"/>
    </xf>
    <xf numFmtId="4" fontId="9" fillId="5" borderId="16" xfId="0" applyNumberFormat="1" applyFont="1" applyFill="1" applyBorder="1" applyAlignment="1">
      <alignment horizontal="center" vertical="center"/>
    </xf>
    <xf numFmtId="4" fontId="9" fillId="5" borderId="16" xfId="0" applyNumberFormat="1" applyFont="1" applyFill="1" applyBorder="1" applyAlignment="1">
      <alignment horizontal="left" vertical="center"/>
    </xf>
    <xf numFmtId="4" fontId="8" fillId="5" borderId="16" xfId="0" applyNumberFormat="1" applyFont="1" applyFill="1" applyBorder="1" applyAlignment="1">
      <alignment horizontal="center" vertical="center"/>
    </xf>
    <xf numFmtId="4" fontId="8" fillId="5" borderId="2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66" fontId="7" fillId="5" borderId="16" xfId="0" applyNumberFormat="1" applyFont="1" applyFill="1" applyBorder="1" applyAlignment="1">
      <alignment horizontal="center" vertical="center"/>
    </xf>
    <xf numFmtId="0" fontId="16" fillId="0" borderId="0" xfId="0" applyFont="1" applyAlignment="1"/>
    <xf numFmtId="166" fontId="7" fillId="2" borderId="16" xfId="0" applyNumberFormat="1" applyFont="1" applyFill="1" applyBorder="1" applyAlignment="1">
      <alignment horizontal="center" vertical="center"/>
    </xf>
    <xf numFmtId="164" fontId="7" fillId="2" borderId="14" xfId="0" applyNumberFormat="1" applyFont="1" applyFill="1" applyBorder="1" applyAlignment="1">
      <alignment horizontal="center" vertical="center"/>
    </xf>
    <xf numFmtId="164" fontId="8" fillId="2" borderId="14" xfId="0" applyNumberFormat="1" applyFont="1" applyFill="1" applyBorder="1" applyAlignment="1">
      <alignment horizontal="center" vertical="center"/>
    </xf>
    <xf numFmtId="4" fontId="8" fillId="2" borderId="20" xfId="0" applyNumberFormat="1" applyFont="1" applyFill="1" applyBorder="1" applyAlignment="1">
      <alignment horizontal="center" vertical="center"/>
    </xf>
    <xf numFmtId="164" fontId="7" fillId="7" borderId="16" xfId="0" applyNumberFormat="1" applyFont="1" applyFill="1" applyBorder="1" applyAlignment="1">
      <alignment horizontal="center" vertical="center"/>
    </xf>
    <xf numFmtId="168" fontId="7" fillId="7" borderId="16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0" borderId="0" xfId="0" applyProtection="1">
      <protection locked="0"/>
    </xf>
    <xf numFmtId="0" fontId="20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21" fillId="0" borderId="0" xfId="0" applyFont="1" applyProtection="1">
      <protection locked="0"/>
    </xf>
    <xf numFmtId="164" fontId="22" fillId="0" borderId="0" xfId="0" applyNumberFormat="1" applyFont="1" applyAlignment="1" applyProtection="1">
      <alignment horizontal="center"/>
      <protection locked="0"/>
    </xf>
    <xf numFmtId="164" fontId="22" fillId="0" borderId="31" xfId="0" applyNumberFormat="1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24" fillId="0" borderId="0" xfId="0" applyFont="1" applyAlignment="1" applyProtection="1">
      <alignment wrapText="1"/>
      <protection locked="0"/>
    </xf>
    <xf numFmtId="0" fontId="25" fillId="0" borderId="0" xfId="0" applyFont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3" fillId="0" borderId="21" xfId="0" applyFont="1" applyBorder="1" applyAlignment="1" applyProtection="1">
      <alignment vertical="top"/>
      <protection locked="0"/>
    </xf>
    <xf numFmtId="164" fontId="25" fillId="0" borderId="0" xfId="0" applyNumberFormat="1" applyFont="1" applyAlignment="1" applyProtection="1">
      <alignment horizontal="center"/>
      <protection locked="0"/>
    </xf>
    <xf numFmtId="0" fontId="27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164" fontId="28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0" fontId="7" fillId="0" borderId="28" xfId="0" applyFont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" fontId="8" fillId="4" borderId="10" xfId="0" applyNumberFormat="1" applyFont="1" applyFill="1" applyBorder="1" applyAlignment="1">
      <alignment horizontal="left" vertical="center"/>
    </xf>
    <xf numFmtId="3" fontId="8" fillId="4" borderId="7" xfId="0" applyNumberFormat="1" applyFont="1" applyFill="1" applyBorder="1" applyAlignment="1">
      <alignment horizontal="center" vertical="center"/>
    </xf>
    <xf numFmtId="3" fontId="8" fillId="4" borderId="8" xfId="0" applyNumberFormat="1" applyFont="1" applyFill="1" applyBorder="1" applyAlignment="1">
      <alignment horizontal="center" vertical="center"/>
    </xf>
    <xf numFmtId="3" fontId="8" fillId="4" borderId="9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/>
    </xf>
    <xf numFmtId="165" fontId="8" fillId="0" borderId="11" xfId="0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164" fontId="8" fillId="2" borderId="23" xfId="0" applyNumberFormat="1" applyFont="1" applyFill="1" applyBorder="1" applyAlignment="1">
      <alignment horizontal="center" vertical="center"/>
    </xf>
    <xf numFmtId="164" fontId="7" fillId="5" borderId="2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/>
    </xf>
    <xf numFmtId="165" fontId="8" fillId="2" borderId="12" xfId="0" applyNumberFormat="1" applyFont="1" applyFill="1" applyBorder="1" applyAlignment="1">
      <alignment horizontal="center" vertical="center"/>
    </xf>
    <xf numFmtId="165" fontId="8" fillId="2" borderId="13" xfId="0" applyNumberFormat="1" applyFont="1" applyFill="1" applyBorder="1" applyAlignment="1">
      <alignment horizontal="center" vertical="center"/>
    </xf>
    <xf numFmtId="165" fontId="8" fillId="2" borderId="14" xfId="0" applyNumberFormat="1" applyFont="1" applyFill="1" applyBorder="1" applyAlignment="1">
      <alignment horizontal="center" vertical="center"/>
    </xf>
    <xf numFmtId="165" fontId="27" fillId="2" borderId="12" xfId="0" applyNumberFormat="1" applyFont="1" applyFill="1" applyBorder="1" applyAlignment="1">
      <alignment horizontal="center" vertical="center"/>
    </xf>
    <xf numFmtId="164" fontId="8" fillId="2" borderId="12" xfId="0" applyNumberFormat="1" applyFont="1" applyFill="1" applyBorder="1" applyAlignment="1">
      <alignment horizontal="center" vertical="center"/>
    </xf>
    <xf numFmtId="4" fontId="8" fillId="2" borderId="25" xfId="0" applyNumberFormat="1" applyFont="1" applyFill="1" applyBorder="1" applyAlignment="1">
      <alignment horizontal="center" vertical="center"/>
    </xf>
    <xf numFmtId="165" fontId="8" fillId="4" borderId="15" xfId="0" applyNumberFormat="1" applyFont="1" applyFill="1" applyBorder="1" applyAlignment="1">
      <alignment horizontal="center" vertical="center"/>
    </xf>
    <xf numFmtId="165" fontId="27" fillId="4" borderId="15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4" fontId="8" fillId="4" borderId="16" xfId="0" applyNumberFormat="1" applyFont="1" applyFill="1" applyBorder="1" applyAlignment="1">
      <alignment horizontal="center" vertical="center"/>
    </xf>
    <xf numFmtId="164" fontId="8" fillId="4" borderId="23" xfId="0" applyNumberFormat="1" applyFont="1" applyFill="1" applyBorder="1" applyAlignment="1">
      <alignment horizontal="center" vertical="center"/>
    </xf>
    <xf numFmtId="165" fontId="8" fillId="0" borderId="17" xfId="0" applyNumberFormat="1" applyFont="1" applyBorder="1" applyAlignment="1">
      <alignment horizontal="center" vertical="center"/>
    </xf>
    <xf numFmtId="165" fontId="8" fillId="4" borderId="18" xfId="0" applyNumberFormat="1" applyFont="1" applyFill="1" applyBorder="1" applyAlignment="1">
      <alignment horizontal="center" vertical="center"/>
    </xf>
    <xf numFmtId="164" fontId="8" fillId="4" borderId="16" xfId="0" applyNumberFormat="1" applyFont="1" applyFill="1" applyBorder="1" applyAlignment="1">
      <alignment horizontal="center" vertical="center"/>
    </xf>
    <xf numFmtId="166" fontId="8" fillId="2" borderId="15" xfId="0" applyNumberFormat="1" applyFont="1" applyFill="1" applyBorder="1" applyAlignment="1">
      <alignment horizontal="center" vertical="center"/>
    </xf>
    <xf numFmtId="166" fontId="8" fillId="2" borderId="18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164" fontId="7" fillId="5" borderId="23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/>
    </xf>
    <xf numFmtId="165" fontId="8" fillId="2" borderId="15" xfId="0" applyNumberFormat="1" applyFont="1" applyFill="1" applyBorder="1" applyAlignment="1">
      <alignment horizontal="center" vertical="center"/>
    </xf>
    <xf numFmtId="165" fontId="8" fillId="2" borderId="18" xfId="0" applyNumberFormat="1" applyFont="1" applyFill="1" applyBorder="1" applyAlignment="1">
      <alignment horizontal="center" vertical="center"/>
    </xf>
    <xf numFmtId="165" fontId="27" fillId="2" borderId="15" xfId="0" applyNumberFormat="1" applyFont="1" applyFill="1" applyBorder="1" applyAlignment="1">
      <alignment horizontal="center" vertical="center"/>
    </xf>
    <xf numFmtId="164" fontId="8" fillId="2" borderId="15" xfId="0" applyNumberFormat="1" applyFont="1" applyFill="1" applyBorder="1" applyAlignment="1">
      <alignment horizontal="center" vertical="center"/>
    </xf>
    <xf numFmtId="4" fontId="8" fillId="2" borderId="16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166" fontId="8" fillId="0" borderId="15" xfId="0" applyNumberFormat="1" applyFont="1" applyBorder="1" applyAlignment="1">
      <alignment horizontal="center" vertical="center"/>
    </xf>
    <xf numFmtId="166" fontId="8" fillId="0" borderId="18" xfId="0" applyNumberFormat="1" applyFont="1" applyBorder="1" applyAlignment="1">
      <alignment horizontal="center" vertical="center"/>
    </xf>
    <xf numFmtId="164" fontId="8" fillId="5" borderId="23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/>
    </xf>
    <xf numFmtId="0" fontId="8" fillId="4" borderId="15" xfId="0" applyFont="1" applyFill="1" applyBorder="1" applyAlignment="1">
      <alignment horizontal="left" vertical="center"/>
    </xf>
    <xf numFmtId="164" fontId="8" fillId="4" borderId="15" xfId="0" applyNumberFormat="1" applyFont="1" applyFill="1" applyBorder="1" applyAlignment="1">
      <alignment horizontal="left" vertical="center"/>
    </xf>
    <xf numFmtId="4" fontId="8" fillId="4" borderId="16" xfId="0" applyNumberFormat="1" applyFont="1" applyFill="1" applyBorder="1" applyAlignment="1">
      <alignment horizontal="left" vertical="center"/>
    </xf>
    <xf numFmtId="164" fontId="8" fillId="4" borderId="23" xfId="0" applyNumberFormat="1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/>
    </xf>
    <xf numFmtId="165" fontId="7" fillId="2" borderId="20" xfId="0" applyNumberFormat="1" applyFont="1" applyFill="1" applyBorder="1" applyAlignment="1">
      <alignment horizontal="center" vertical="center"/>
    </xf>
    <xf numFmtId="165" fontId="8" fillId="2" borderId="21" xfId="0" applyNumberFormat="1" applyFont="1" applyFill="1" applyBorder="1" applyAlignment="1">
      <alignment horizontal="center" vertical="center"/>
    </xf>
    <xf numFmtId="165" fontId="8" fillId="2" borderId="20" xfId="0" applyNumberFormat="1" applyFont="1" applyFill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 vertical="center"/>
    </xf>
    <xf numFmtId="0" fontId="8" fillId="4" borderId="6" xfId="0" applyFont="1" applyFill="1" applyBorder="1" applyAlignment="1">
      <alignment horizontal="left" vertical="center"/>
    </xf>
    <xf numFmtId="165" fontId="8" fillId="4" borderId="14" xfId="0" applyNumberFormat="1" applyFont="1" applyFill="1" applyBorder="1" applyAlignment="1">
      <alignment horizontal="center" vertical="center"/>
    </xf>
    <xf numFmtId="165" fontId="8" fillId="4" borderId="19" xfId="0" applyNumberFormat="1" applyFont="1" applyFill="1" applyBorder="1" applyAlignment="1">
      <alignment horizontal="center" vertical="center"/>
    </xf>
    <xf numFmtId="164" fontId="27" fillId="4" borderId="14" xfId="0" applyNumberFormat="1" applyFont="1" applyFill="1" applyBorder="1" applyAlignment="1">
      <alignment horizontal="center" vertical="center"/>
    </xf>
    <xf numFmtId="4" fontId="8" fillId="4" borderId="20" xfId="0" applyNumberFormat="1" applyFont="1" applyFill="1" applyBorder="1" applyAlignment="1">
      <alignment horizontal="center" vertical="center"/>
    </xf>
    <xf numFmtId="164" fontId="27" fillId="4" borderId="2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165" fontId="8" fillId="0" borderId="14" xfId="0" applyNumberFormat="1" applyFont="1" applyBorder="1" applyAlignment="1">
      <alignment horizontal="center" vertical="center"/>
    </xf>
    <xf numFmtId="0" fontId="8" fillId="3" borderId="3" xfId="0" applyFont="1" applyFill="1" applyBorder="1" applyAlignment="1"/>
    <xf numFmtId="3" fontId="8" fillId="4" borderId="10" xfId="0" applyNumberFormat="1" applyFont="1" applyFill="1" applyBorder="1" applyAlignment="1">
      <alignment horizontal="left" vertical="center" wrapText="1"/>
    </xf>
    <xf numFmtId="165" fontId="8" fillId="4" borderId="16" xfId="0" applyNumberFormat="1" applyFont="1" applyFill="1" applyBorder="1" applyAlignment="1">
      <alignment horizontal="center" vertical="center"/>
    </xf>
    <xf numFmtId="165" fontId="8" fillId="4" borderId="23" xfId="0" applyNumberFormat="1" applyFont="1" applyFill="1" applyBorder="1" applyAlignment="1">
      <alignment horizontal="center" vertical="center"/>
    </xf>
    <xf numFmtId="165" fontId="8" fillId="3" borderId="16" xfId="0" applyNumberFormat="1" applyFont="1" applyFill="1" applyBorder="1" applyAlignment="1">
      <alignment horizontal="left" vertical="center" wrapText="1"/>
    </xf>
    <xf numFmtId="165" fontId="8" fillId="0" borderId="16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 wrapText="1"/>
    </xf>
    <xf numFmtId="164" fontId="8" fillId="7" borderId="16" xfId="0" applyNumberFormat="1" applyFont="1" applyFill="1" applyBorder="1" applyAlignment="1">
      <alignment horizontal="center" vertical="center"/>
    </xf>
    <xf numFmtId="164" fontId="27" fillId="7" borderId="15" xfId="0" applyNumberFormat="1" applyFont="1" applyFill="1" applyBorder="1" applyAlignment="1">
      <alignment horizontal="center" vertical="center"/>
    </xf>
    <xf numFmtId="164" fontId="8" fillId="7" borderId="0" xfId="0" applyNumberFormat="1" applyFont="1" applyFill="1" applyBorder="1" applyAlignment="1">
      <alignment horizontal="center" vertical="center" wrapText="1"/>
    </xf>
    <xf numFmtId="164" fontId="8" fillId="7" borderId="2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3" fontId="8" fillId="2" borderId="15" xfId="0" applyNumberFormat="1" applyFont="1" applyFill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 wrapText="1"/>
    </xf>
    <xf numFmtId="166" fontId="8" fillId="2" borderId="16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166" fontId="7" fillId="0" borderId="16" xfId="0" applyNumberFormat="1" applyFont="1" applyBorder="1" applyAlignment="1">
      <alignment horizontal="center" vertical="center"/>
    </xf>
    <xf numFmtId="0" fontId="8" fillId="0" borderId="16" xfId="0" applyFont="1" applyBorder="1"/>
    <xf numFmtId="167" fontId="8" fillId="0" borderId="23" xfId="0" applyNumberFormat="1" applyFont="1" applyBorder="1" applyAlignment="1">
      <alignment horizontal="center"/>
    </xf>
    <xf numFmtId="0" fontId="8" fillId="7" borderId="16" xfId="0" applyFont="1" applyFill="1" applyBorder="1" applyAlignment="1">
      <alignment horizontal="center" vertical="center"/>
    </xf>
    <xf numFmtId="164" fontId="8" fillId="2" borderId="27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3" fillId="0" borderId="0" xfId="0" applyFont="1" applyProtection="1">
      <protection locked="0"/>
    </xf>
    <xf numFmtId="0" fontId="20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left"/>
    </xf>
    <xf numFmtId="0" fontId="8" fillId="0" borderId="0" xfId="0" applyFont="1" applyBorder="1" applyAlignment="1">
      <alignment vertical="center"/>
    </xf>
    <xf numFmtId="0" fontId="28" fillId="0" borderId="5" xfId="0" applyFont="1" applyBorder="1"/>
    <xf numFmtId="0" fontId="8" fillId="0" borderId="32" xfId="0" applyFont="1" applyBorder="1" applyAlignment="1">
      <alignment horizontal="left"/>
    </xf>
    <xf numFmtId="0" fontId="30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165" fontId="8" fillId="2" borderId="11" xfId="0" applyNumberFormat="1" applyFont="1" applyFill="1" applyBorder="1" applyAlignment="1">
      <alignment horizontal="center" vertical="center"/>
    </xf>
    <xf numFmtId="0" fontId="36" fillId="0" borderId="16" xfId="0" applyFont="1" applyBorder="1" applyAlignment="1">
      <alignment vertical="center"/>
    </xf>
    <xf numFmtId="0" fontId="36" fillId="0" borderId="18" xfId="0" applyFont="1" applyBorder="1" applyAlignment="1">
      <alignment vertical="center"/>
    </xf>
    <xf numFmtId="0" fontId="36" fillId="0" borderId="15" xfId="0" applyFont="1" applyBorder="1" applyAlignment="1">
      <alignment horizontal="center"/>
    </xf>
    <xf numFmtId="169" fontId="27" fillId="3" borderId="15" xfId="0" applyNumberFormat="1" applyFont="1" applyFill="1" applyBorder="1" applyAlignment="1" applyProtection="1">
      <alignment horizontal="center" vertical="center"/>
      <protection locked="0"/>
    </xf>
    <xf numFmtId="0" fontId="37" fillId="6" borderId="22" xfId="0" applyFont="1" applyFill="1" applyBorder="1" applyAlignment="1">
      <alignment horizontal="left" vertical="center" wrapText="1"/>
    </xf>
    <xf numFmtId="164" fontId="38" fillId="6" borderId="4" xfId="0" applyNumberFormat="1" applyFont="1" applyFill="1" applyBorder="1" applyAlignment="1">
      <alignment horizontal="center" vertical="center"/>
    </xf>
    <xf numFmtId="164" fontId="38" fillId="6" borderId="22" xfId="0" applyNumberFormat="1" applyFont="1" applyFill="1" applyBorder="1" applyAlignment="1">
      <alignment horizontal="center" vertical="center"/>
    </xf>
    <xf numFmtId="164" fontId="39" fillId="6" borderId="4" xfId="0" applyNumberFormat="1" applyFont="1" applyFill="1" applyBorder="1" applyAlignment="1">
      <alignment horizontal="center" vertical="center"/>
    </xf>
    <xf numFmtId="0" fontId="40" fillId="0" borderId="33" xfId="0" applyFont="1" applyFill="1" applyBorder="1" applyAlignment="1">
      <alignment horizontal="left" vertical="center" wrapText="1"/>
    </xf>
    <xf numFmtId="164" fontId="38" fillId="0" borderId="3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3" fillId="0" borderId="21" xfId="0" applyFont="1" applyBorder="1" applyAlignment="1" applyProtection="1">
      <alignment horizontal="left" vertical="center"/>
      <protection locked="0"/>
    </xf>
    <xf numFmtId="164" fontId="27" fillId="3" borderId="4" xfId="0" applyNumberFormat="1" applyFont="1" applyFill="1" applyBorder="1" applyAlignment="1">
      <alignment horizontal="center" vertical="center" wrapText="1"/>
    </xf>
    <xf numFmtId="164" fontId="27" fillId="3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26" xfId="0" applyNumberFormat="1" applyFont="1" applyBorder="1" applyAlignment="1">
      <alignment horizontal="center" vertical="center" wrapText="1"/>
    </xf>
    <xf numFmtId="0" fontId="27" fillId="8" borderId="10" xfId="0" applyFont="1" applyFill="1" applyBorder="1" applyAlignment="1">
      <alignment horizontal="center" vertical="center"/>
    </xf>
    <xf numFmtId="0" fontId="27" fillId="8" borderId="29" xfId="0" applyFont="1" applyFill="1" applyBorder="1" applyAlignment="1">
      <alignment horizontal="center" vertical="center"/>
    </xf>
    <xf numFmtId="0" fontId="27" fillId="8" borderId="30" xfId="0" applyFont="1" applyFill="1" applyBorder="1" applyAlignment="1">
      <alignment horizontal="center" vertical="center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vertical="top"/>
      <protection locked="0"/>
    </xf>
    <xf numFmtId="0" fontId="0" fillId="0" borderId="0" xfId="0" applyBorder="1" applyProtection="1">
      <protection locked="0"/>
    </xf>
  </cellXfs>
  <cellStyles count="2">
    <cellStyle name="Navadno" xfId="0" builtinId="0"/>
    <cellStyle name="Navadno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zoomScaleNormal="100" workbookViewId="0">
      <selection activeCell="A3" sqref="A3"/>
    </sheetView>
  </sheetViews>
  <sheetFormatPr defaultRowHeight="16.5" x14ac:dyDescent="0.35"/>
  <cols>
    <col min="1" max="1" width="26" style="3" customWidth="1"/>
    <col min="2" max="2" width="11.42578125" style="2" bestFit="1" customWidth="1"/>
    <col min="3" max="3" width="11.42578125" style="2" customWidth="1"/>
    <col min="4" max="5" width="11" style="2" bestFit="1" customWidth="1"/>
    <col min="6" max="6" width="11.42578125" style="2" bestFit="1" customWidth="1"/>
    <col min="7" max="7" width="11" style="2" bestFit="1" customWidth="1"/>
    <col min="8" max="8" width="8" style="4" customWidth="1"/>
    <col min="9" max="9" width="12" style="5" customWidth="1"/>
    <col min="10" max="10" width="8.85546875" style="5" customWidth="1"/>
    <col min="11" max="11" width="16.5703125" style="2" bestFit="1" customWidth="1"/>
    <col min="12" max="16384" width="9.140625" style="1"/>
  </cols>
  <sheetData>
    <row r="1" spans="1:11" ht="15" x14ac:dyDescent="0.3">
      <c r="A1" s="165" t="s">
        <v>43</v>
      </c>
      <c r="B1" s="166"/>
      <c r="C1" s="167" t="s">
        <v>45</v>
      </c>
      <c r="D1" s="48"/>
      <c r="E1" s="49"/>
      <c r="F1" s="50"/>
      <c r="G1" s="50"/>
      <c r="H1" s="50"/>
      <c r="I1" s="51"/>
      <c r="J1" s="52"/>
      <c r="K1" s="52"/>
    </row>
    <row r="2" spans="1:11" ht="15" customHeight="1" x14ac:dyDescent="0.3">
      <c r="A2" s="53"/>
      <c r="B2" s="48"/>
      <c r="C2" s="48"/>
      <c r="D2" s="48"/>
      <c r="E2" s="48"/>
      <c r="F2" s="50"/>
      <c r="G2" s="50"/>
      <c r="H2" s="50"/>
      <c r="I2" s="51"/>
      <c r="J2" s="52"/>
      <c r="K2" s="52"/>
    </row>
    <row r="3" spans="1:11" ht="15" customHeight="1" x14ac:dyDescent="0.3">
      <c r="A3" s="152" t="s">
        <v>48</v>
      </c>
      <c r="B3" s="151"/>
      <c r="C3" s="36"/>
      <c r="D3" s="36"/>
      <c r="E3" s="151"/>
      <c r="H3" s="50"/>
      <c r="I3" s="51"/>
      <c r="J3" s="52"/>
      <c r="K3" s="52"/>
    </row>
    <row r="4" spans="1:11" ht="15" x14ac:dyDescent="0.3">
      <c r="A4" s="152"/>
      <c r="B4" s="151"/>
      <c r="C4" s="36"/>
      <c r="D4" s="36"/>
      <c r="E4" s="151"/>
      <c r="H4" s="50"/>
      <c r="I4" s="51"/>
      <c r="J4" s="52"/>
      <c r="K4" s="52"/>
    </row>
    <row r="5" spans="1:11" ht="15" customHeight="1" x14ac:dyDescent="0.3">
      <c r="A5" s="152" t="s">
        <v>49</v>
      </c>
      <c r="B5" s="151"/>
      <c r="C5" s="36" t="s">
        <v>50</v>
      </c>
      <c r="D5" s="36"/>
      <c r="E5" s="153" t="s">
        <v>52</v>
      </c>
      <c r="H5" s="50"/>
      <c r="I5" s="51"/>
      <c r="J5" s="52"/>
      <c r="K5" s="52"/>
    </row>
    <row r="6" spans="1:11" ht="24" customHeight="1" thickBot="1" x14ac:dyDescent="0.35">
      <c r="A6" s="154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ht="21.75" customHeight="1" thickBot="1" x14ac:dyDescent="0.35">
      <c r="A7" s="155"/>
      <c r="B7" s="55" t="s">
        <v>31</v>
      </c>
      <c r="C7" s="56" t="s">
        <v>2</v>
      </c>
      <c r="D7" s="57" t="s">
        <v>3</v>
      </c>
      <c r="E7" s="58" t="s">
        <v>4</v>
      </c>
      <c r="F7" s="59" t="s">
        <v>5</v>
      </c>
      <c r="G7" s="60" t="s">
        <v>6</v>
      </c>
      <c r="H7" s="61" t="s">
        <v>7</v>
      </c>
      <c r="I7" s="177" t="s">
        <v>30</v>
      </c>
      <c r="J7" s="181" t="s">
        <v>29</v>
      </c>
      <c r="K7" s="179" t="s">
        <v>16</v>
      </c>
    </row>
    <row r="8" spans="1:11" ht="19.5" customHeight="1" thickBot="1" x14ac:dyDescent="0.35">
      <c r="A8" s="156"/>
      <c r="B8" s="62" t="s">
        <v>46</v>
      </c>
      <c r="C8" s="62" t="s">
        <v>46</v>
      </c>
      <c r="D8" s="62" t="s">
        <v>46</v>
      </c>
      <c r="E8" s="62" t="s">
        <v>46</v>
      </c>
      <c r="F8" s="62" t="s">
        <v>46</v>
      </c>
      <c r="G8" s="62" t="s">
        <v>46</v>
      </c>
      <c r="H8" s="62" t="s">
        <v>8</v>
      </c>
      <c r="I8" s="178"/>
      <c r="J8" s="182"/>
      <c r="K8" s="180"/>
    </row>
    <row r="9" spans="1:11" ht="15" x14ac:dyDescent="0.3">
      <c r="A9" s="63" t="s">
        <v>39</v>
      </c>
      <c r="B9" s="64"/>
      <c r="C9" s="64"/>
      <c r="D9" s="64"/>
      <c r="E9" s="64"/>
      <c r="F9" s="64"/>
      <c r="G9" s="64"/>
      <c r="H9" s="64"/>
      <c r="I9" s="65"/>
      <c r="J9" s="64"/>
      <c r="K9" s="66"/>
    </row>
    <row r="10" spans="1:11" ht="15" x14ac:dyDescent="0.3">
      <c r="A10" s="67" t="s">
        <v>40</v>
      </c>
      <c r="B10" s="68"/>
      <c r="C10" s="68"/>
      <c r="D10" s="68"/>
      <c r="E10" s="164">
        <v>250</v>
      </c>
      <c r="F10" s="68"/>
      <c r="G10" s="69">
        <v>250</v>
      </c>
      <c r="H10" s="70">
        <f>SUM(B10:G10)</f>
        <v>500</v>
      </c>
      <c r="I10" s="168"/>
      <c r="J10" s="71"/>
      <c r="K10" s="72">
        <f>I10*H10</f>
        <v>0</v>
      </c>
    </row>
    <row r="11" spans="1:11" ht="15" x14ac:dyDescent="0.3">
      <c r="A11" s="7" t="s">
        <v>15</v>
      </c>
      <c r="B11" s="12">
        <f>B10*I10</f>
        <v>0</v>
      </c>
      <c r="C11" s="12">
        <f>C10*I10</f>
        <v>0</v>
      </c>
      <c r="D11" s="12">
        <f>D10*I10</f>
        <v>0</v>
      </c>
      <c r="E11" s="12">
        <f>E10*I10</f>
        <v>0</v>
      </c>
      <c r="F11" s="12">
        <f>F10*I10</f>
        <v>0</v>
      </c>
      <c r="G11" s="12">
        <f>G10*I10</f>
        <v>0</v>
      </c>
      <c r="H11" s="12"/>
      <c r="I11" s="12"/>
      <c r="J11" s="16"/>
      <c r="K11" s="73"/>
    </row>
    <row r="12" spans="1:11" s="6" customFormat="1" ht="7.5" customHeight="1" x14ac:dyDescent="0.3">
      <c r="A12" s="74"/>
      <c r="B12" s="75"/>
      <c r="C12" s="76"/>
      <c r="D12" s="75"/>
      <c r="E12" s="75"/>
      <c r="F12" s="76"/>
      <c r="G12" s="77"/>
      <c r="H12" s="78"/>
      <c r="I12" s="79"/>
      <c r="J12" s="80"/>
      <c r="K12" s="72"/>
    </row>
    <row r="13" spans="1:11" s="6" customFormat="1" ht="15" x14ac:dyDescent="0.3">
      <c r="A13" s="63" t="s">
        <v>42</v>
      </c>
      <c r="B13" s="81"/>
      <c r="C13" s="81"/>
      <c r="D13" s="81"/>
      <c r="E13" s="81"/>
      <c r="F13" s="81"/>
      <c r="G13" s="81"/>
      <c r="H13" s="82"/>
      <c r="I13" s="83"/>
      <c r="J13" s="84"/>
      <c r="K13" s="85"/>
    </row>
    <row r="14" spans="1:11" ht="15" x14ac:dyDescent="0.3">
      <c r="A14" s="67" t="s">
        <v>41</v>
      </c>
      <c r="B14" s="68"/>
      <c r="C14" s="68"/>
      <c r="D14" s="68"/>
      <c r="E14" s="68">
        <v>250</v>
      </c>
      <c r="F14" s="86">
        <v>250</v>
      </c>
      <c r="G14" s="69">
        <v>250</v>
      </c>
      <c r="H14" s="70">
        <f>SUM(B14:G14)</f>
        <v>750</v>
      </c>
      <c r="I14" s="168"/>
      <c r="J14" s="71"/>
      <c r="K14" s="72">
        <f>I14*H14</f>
        <v>0</v>
      </c>
    </row>
    <row r="15" spans="1:11" ht="15" x14ac:dyDescent="0.3">
      <c r="A15" s="7" t="s">
        <v>15</v>
      </c>
      <c r="B15" s="12">
        <f>B14*I14</f>
        <v>0</v>
      </c>
      <c r="C15" s="12">
        <f>C14*I14</f>
        <v>0</v>
      </c>
      <c r="D15" s="12">
        <f>D14*I14</f>
        <v>0</v>
      </c>
      <c r="E15" s="12">
        <f>E14*I14</f>
        <v>0</v>
      </c>
      <c r="F15" s="12">
        <f>F14*I14</f>
        <v>0</v>
      </c>
      <c r="G15" s="12">
        <f>G14*I14</f>
        <v>0</v>
      </c>
      <c r="H15" s="12"/>
      <c r="I15" s="12"/>
      <c r="J15" s="16"/>
      <c r="K15" s="73"/>
    </row>
    <row r="16" spans="1:11" s="6" customFormat="1" ht="15" customHeight="1" x14ac:dyDescent="0.3">
      <c r="A16" s="183" t="s">
        <v>32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5"/>
    </row>
    <row r="17" spans="1:11" ht="15" x14ac:dyDescent="0.3">
      <c r="A17" s="63" t="s">
        <v>9</v>
      </c>
      <c r="B17" s="87"/>
      <c r="C17" s="81"/>
      <c r="D17" s="81"/>
      <c r="E17" s="87"/>
      <c r="F17" s="81"/>
      <c r="G17" s="82"/>
      <c r="H17" s="81"/>
      <c r="I17" s="88"/>
      <c r="J17" s="84"/>
      <c r="K17" s="85"/>
    </row>
    <row r="18" spans="1:11" ht="15" x14ac:dyDescent="0.3">
      <c r="A18" s="67" t="s">
        <v>18</v>
      </c>
      <c r="B18" s="89">
        <v>10000</v>
      </c>
      <c r="C18" s="90">
        <v>33500</v>
      </c>
      <c r="D18" s="89">
        <v>11000</v>
      </c>
      <c r="E18" s="89">
        <v>9950</v>
      </c>
      <c r="F18" s="90">
        <f>2595+2456+2185+2732+2194+2184+2205+1940+2158+2321+1463+2231+124</f>
        <v>26788</v>
      </c>
      <c r="G18" s="89">
        <v>17086</v>
      </c>
      <c r="H18" s="91">
        <f>SUM(B18:G18)</f>
        <v>108324</v>
      </c>
      <c r="I18" s="168"/>
      <c r="J18" s="92"/>
      <c r="K18" s="72">
        <f>I18*H18</f>
        <v>0</v>
      </c>
    </row>
    <row r="19" spans="1:11" ht="15" x14ac:dyDescent="0.3">
      <c r="A19" s="8" t="s">
        <v>15</v>
      </c>
      <c r="B19" s="12">
        <f>B18*I18</f>
        <v>0</v>
      </c>
      <c r="C19" s="12">
        <f>C18*I18</f>
        <v>0</v>
      </c>
      <c r="D19" s="12">
        <f>D18*I18</f>
        <v>0</v>
      </c>
      <c r="E19" s="12">
        <f>E18*I18</f>
        <v>0</v>
      </c>
      <c r="F19" s="12">
        <f>F18*I18</f>
        <v>0</v>
      </c>
      <c r="G19" s="12">
        <f>G18*I18</f>
        <v>0</v>
      </c>
      <c r="H19" s="14"/>
      <c r="I19" s="14"/>
      <c r="J19" s="17"/>
      <c r="K19" s="93"/>
    </row>
    <row r="20" spans="1:11" ht="7.5" customHeight="1" x14ac:dyDescent="0.3">
      <c r="A20" s="94"/>
      <c r="B20" s="95"/>
      <c r="C20" s="96"/>
      <c r="D20" s="95"/>
      <c r="E20" s="95"/>
      <c r="F20" s="96"/>
      <c r="G20" s="95"/>
      <c r="H20" s="97"/>
      <c r="I20" s="98"/>
      <c r="J20" s="99"/>
      <c r="K20" s="72"/>
    </row>
    <row r="21" spans="1:11" ht="15" x14ac:dyDescent="0.3">
      <c r="A21" s="100" t="s">
        <v>0</v>
      </c>
      <c r="B21" s="81"/>
      <c r="C21" s="87"/>
      <c r="D21" s="81"/>
      <c r="E21" s="81"/>
      <c r="F21" s="87"/>
      <c r="G21" s="81"/>
      <c r="H21" s="82"/>
      <c r="I21" s="83"/>
      <c r="J21" s="84"/>
      <c r="K21" s="85"/>
    </row>
    <row r="22" spans="1:11" ht="15" x14ac:dyDescent="0.3">
      <c r="A22" s="67" t="s">
        <v>19</v>
      </c>
      <c r="B22" s="101">
        <v>26000</v>
      </c>
      <c r="C22" s="102">
        <v>17000</v>
      </c>
      <c r="D22" s="101">
        <v>600</v>
      </c>
      <c r="E22" s="101">
        <v>3500</v>
      </c>
      <c r="F22" s="102">
        <f>131+34+79+79+26+18+90+55+73+79+105+1594+266</f>
        <v>2629</v>
      </c>
      <c r="G22" s="101">
        <v>569</v>
      </c>
      <c r="H22" s="101">
        <f t="shared" ref="H22:H27" si="0">SUM(B22:G22)</f>
        <v>50298</v>
      </c>
      <c r="I22" s="168"/>
      <c r="J22" s="92"/>
      <c r="K22" s="72">
        <f t="shared" ref="K22:K27" si="1">I22*H22</f>
        <v>0</v>
      </c>
    </row>
    <row r="23" spans="1:11" ht="15" x14ac:dyDescent="0.3">
      <c r="A23" s="67" t="s">
        <v>20</v>
      </c>
      <c r="B23" s="101">
        <v>1000</v>
      </c>
      <c r="C23" s="102">
        <v>2500</v>
      </c>
      <c r="D23" s="101">
        <v>120</v>
      </c>
      <c r="E23" s="101">
        <v>300</v>
      </c>
      <c r="F23" s="102">
        <f>5+3+13+1+7+3+3+5+4+3+4</f>
        <v>51</v>
      </c>
      <c r="G23" s="101">
        <v>48</v>
      </c>
      <c r="H23" s="101">
        <f t="shared" si="0"/>
        <v>4019</v>
      </c>
      <c r="I23" s="168"/>
      <c r="J23" s="92"/>
      <c r="K23" s="72">
        <f t="shared" si="1"/>
        <v>0</v>
      </c>
    </row>
    <row r="24" spans="1:11" ht="15" x14ac:dyDescent="0.3">
      <c r="A24" s="67" t="s">
        <v>21</v>
      </c>
      <c r="B24" s="101">
        <v>900</v>
      </c>
      <c r="C24" s="102">
        <v>1000</v>
      </c>
      <c r="D24" s="101">
        <v>50</v>
      </c>
      <c r="E24" s="101">
        <v>200</v>
      </c>
      <c r="F24" s="102">
        <f>1+1+1+4+1+1</f>
        <v>9</v>
      </c>
      <c r="G24" s="101">
        <v>49</v>
      </c>
      <c r="H24" s="101">
        <f t="shared" si="0"/>
        <v>2208</v>
      </c>
      <c r="I24" s="168"/>
      <c r="J24" s="92"/>
      <c r="K24" s="72">
        <f t="shared" si="1"/>
        <v>0</v>
      </c>
    </row>
    <row r="25" spans="1:11" ht="15" x14ac:dyDescent="0.3">
      <c r="A25" s="67" t="s">
        <v>22</v>
      </c>
      <c r="B25" s="101">
        <v>400</v>
      </c>
      <c r="C25" s="102">
        <v>200</v>
      </c>
      <c r="D25" s="101">
        <v>10</v>
      </c>
      <c r="E25" s="101">
        <v>100</v>
      </c>
      <c r="F25" s="102">
        <v>5</v>
      </c>
      <c r="G25" s="101">
        <v>10</v>
      </c>
      <c r="H25" s="101">
        <f t="shared" si="0"/>
        <v>725</v>
      </c>
      <c r="I25" s="168"/>
      <c r="J25" s="92"/>
      <c r="K25" s="72">
        <f t="shared" si="1"/>
        <v>0</v>
      </c>
    </row>
    <row r="26" spans="1:11" ht="15" x14ac:dyDescent="0.3">
      <c r="A26" s="67" t="s">
        <v>23</v>
      </c>
      <c r="B26" s="101">
        <v>150</v>
      </c>
      <c r="C26" s="102">
        <v>50</v>
      </c>
      <c r="D26" s="101">
        <v>15</v>
      </c>
      <c r="E26" s="101">
        <v>55</v>
      </c>
      <c r="F26" s="102">
        <v>5</v>
      </c>
      <c r="G26" s="101">
        <v>5</v>
      </c>
      <c r="H26" s="101">
        <f t="shared" si="0"/>
        <v>280</v>
      </c>
      <c r="I26" s="168"/>
      <c r="J26" s="92"/>
      <c r="K26" s="72">
        <f t="shared" si="1"/>
        <v>0</v>
      </c>
    </row>
    <row r="27" spans="1:11" ht="15" x14ac:dyDescent="0.3">
      <c r="A27" s="67" t="s">
        <v>24</v>
      </c>
      <c r="B27" s="101">
        <v>80</v>
      </c>
      <c r="C27" s="102">
        <v>20</v>
      </c>
      <c r="D27" s="101">
        <v>20</v>
      </c>
      <c r="E27" s="101">
        <v>25</v>
      </c>
      <c r="F27" s="102">
        <f>2+1+1+1</f>
        <v>5</v>
      </c>
      <c r="G27" s="101">
        <v>5</v>
      </c>
      <c r="H27" s="101">
        <f t="shared" si="0"/>
        <v>155</v>
      </c>
      <c r="I27" s="168"/>
      <c r="J27" s="92"/>
      <c r="K27" s="72">
        <f t="shared" si="1"/>
        <v>0</v>
      </c>
    </row>
    <row r="28" spans="1:11" ht="15" x14ac:dyDescent="0.3">
      <c r="A28" s="7" t="s">
        <v>14</v>
      </c>
      <c r="B28" s="26">
        <f t="shared" ref="B28:H28" si="2">SUM(B22:B27)</f>
        <v>28530</v>
      </c>
      <c r="C28" s="26">
        <f t="shared" si="2"/>
        <v>20770</v>
      </c>
      <c r="D28" s="26">
        <f t="shared" si="2"/>
        <v>815</v>
      </c>
      <c r="E28" s="26">
        <f t="shared" si="2"/>
        <v>4180</v>
      </c>
      <c r="F28" s="26">
        <f t="shared" si="2"/>
        <v>2704</v>
      </c>
      <c r="G28" s="26">
        <f t="shared" si="2"/>
        <v>686</v>
      </c>
      <c r="H28" s="26">
        <f t="shared" si="2"/>
        <v>57685</v>
      </c>
      <c r="I28" s="9"/>
      <c r="J28" s="18"/>
      <c r="K28" s="103"/>
    </row>
    <row r="29" spans="1:11" ht="15" x14ac:dyDescent="0.3">
      <c r="A29" s="7" t="s">
        <v>15</v>
      </c>
      <c r="B29" s="13">
        <f>(B22*I22)+(B23*I23)+(B24*I24)+(B25*I25)+(B26*I26)+(B27*I27)</f>
        <v>0</v>
      </c>
      <c r="C29" s="13">
        <f>(C22*I22)+(C23*I23)+(C24*I24)+(C25*I25)+(C26*I26)+(C27*I27)</f>
        <v>0</v>
      </c>
      <c r="D29" s="13">
        <f>(D22*I22)+(D23*I23)+(D24*I24)+(D25*I25)+(D26*I26)+(D27*I27)</f>
        <v>0</v>
      </c>
      <c r="E29" s="13">
        <f>(E22*I22)+(E23*I23)+(E24*I24)+(E25*I25)+(E26*I26)+(E27*I27)</f>
        <v>0</v>
      </c>
      <c r="F29" s="13">
        <f>(F22*I22)+(F23*I23)+(F24*I24)+(F25*I25)+(F26*I26)+(F27*I27)</f>
        <v>0</v>
      </c>
      <c r="G29" s="13">
        <f>(G22*I22)+(G23*I23)+(G24*I24)+(G25*I25)+(G26*I26)+(G27*I27)</f>
        <v>0</v>
      </c>
      <c r="H29" s="13"/>
      <c r="I29" s="9"/>
      <c r="J29" s="18"/>
      <c r="K29" s="103"/>
    </row>
    <row r="30" spans="1:11" s="6" customFormat="1" ht="8.25" customHeight="1" x14ac:dyDescent="0.3">
      <c r="A30" s="94"/>
      <c r="B30" s="95"/>
      <c r="C30" s="96"/>
      <c r="D30" s="95"/>
      <c r="E30" s="95"/>
      <c r="F30" s="96"/>
      <c r="G30" s="95"/>
      <c r="H30" s="97"/>
      <c r="I30" s="98"/>
      <c r="J30" s="99"/>
      <c r="K30" s="72"/>
    </row>
    <row r="31" spans="1:11" ht="15" x14ac:dyDescent="0.3">
      <c r="A31" s="100" t="s">
        <v>1</v>
      </c>
      <c r="B31" s="81"/>
      <c r="C31" s="87"/>
      <c r="D31" s="81"/>
      <c r="E31" s="81"/>
      <c r="F31" s="87"/>
      <c r="G31" s="81"/>
      <c r="H31" s="82"/>
      <c r="I31" s="83"/>
      <c r="J31" s="84"/>
      <c r="K31" s="85"/>
    </row>
    <row r="32" spans="1:11" ht="15" x14ac:dyDescent="0.3">
      <c r="A32" s="67" t="s">
        <v>18</v>
      </c>
      <c r="B32" s="101">
        <v>5000</v>
      </c>
      <c r="C32" s="102">
        <v>2500</v>
      </c>
      <c r="D32" s="101">
        <v>3500</v>
      </c>
      <c r="E32" s="101">
        <v>3200</v>
      </c>
      <c r="F32" s="102">
        <f>3+8+6+2+8+5+7+2+7+8+5</f>
        <v>61</v>
      </c>
      <c r="G32" s="101">
        <v>168</v>
      </c>
      <c r="H32" s="101">
        <f t="shared" ref="H32:H37" si="3">SUM(B32:G32)</f>
        <v>14429</v>
      </c>
      <c r="I32" s="168"/>
      <c r="J32" s="92"/>
      <c r="K32" s="72">
        <f t="shared" ref="K32:K37" si="4">I32*H32</f>
        <v>0</v>
      </c>
    </row>
    <row r="33" spans="1:11" ht="15" x14ac:dyDescent="0.3">
      <c r="A33" s="67" t="s">
        <v>25</v>
      </c>
      <c r="B33" s="101">
        <v>180</v>
      </c>
      <c r="C33" s="102">
        <v>2000</v>
      </c>
      <c r="D33" s="101">
        <v>1800</v>
      </c>
      <c r="E33" s="101">
        <v>1500</v>
      </c>
      <c r="F33" s="102">
        <f>6+7+3+9+7+3+5+4+3+14+5+11</f>
        <v>77</v>
      </c>
      <c r="G33" s="101">
        <v>45</v>
      </c>
      <c r="H33" s="101">
        <f t="shared" si="3"/>
        <v>5602</v>
      </c>
      <c r="I33" s="168"/>
      <c r="J33" s="92"/>
      <c r="K33" s="72">
        <f t="shared" si="4"/>
        <v>0</v>
      </c>
    </row>
    <row r="34" spans="1:11" ht="15" x14ac:dyDescent="0.3">
      <c r="A34" s="67" t="s">
        <v>21</v>
      </c>
      <c r="B34" s="101">
        <v>200</v>
      </c>
      <c r="C34" s="102">
        <v>250</v>
      </c>
      <c r="D34" s="101">
        <v>100</v>
      </c>
      <c r="E34" s="101">
        <v>250</v>
      </c>
      <c r="F34" s="102">
        <f>2+1+1+4+1+1+1+1+2+5+7</f>
        <v>26</v>
      </c>
      <c r="G34" s="101">
        <v>20</v>
      </c>
      <c r="H34" s="101">
        <f t="shared" si="3"/>
        <v>846</v>
      </c>
      <c r="I34" s="168"/>
      <c r="J34" s="92"/>
      <c r="K34" s="72">
        <f t="shared" si="4"/>
        <v>0</v>
      </c>
    </row>
    <row r="35" spans="1:11" ht="15" x14ac:dyDescent="0.3">
      <c r="A35" s="67" t="s">
        <v>22</v>
      </c>
      <c r="B35" s="101">
        <v>20</v>
      </c>
      <c r="C35" s="102">
        <v>150</v>
      </c>
      <c r="D35" s="101">
        <v>50</v>
      </c>
      <c r="E35" s="101">
        <v>150</v>
      </c>
      <c r="F35" s="102">
        <v>5</v>
      </c>
      <c r="G35" s="101">
        <v>41</v>
      </c>
      <c r="H35" s="101">
        <f t="shared" si="3"/>
        <v>416</v>
      </c>
      <c r="I35" s="168"/>
      <c r="J35" s="92"/>
      <c r="K35" s="72">
        <f t="shared" si="4"/>
        <v>0</v>
      </c>
    </row>
    <row r="36" spans="1:11" ht="15" x14ac:dyDescent="0.3">
      <c r="A36" s="67" t="s">
        <v>23</v>
      </c>
      <c r="B36" s="101">
        <v>10</v>
      </c>
      <c r="C36" s="102">
        <v>50</v>
      </c>
      <c r="D36" s="101">
        <v>5</v>
      </c>
      <c r="E36" s="101">
        <v>65</v>
      </c>
      <c r="F36" s="102">
        <v>5</v>
      </c>
      <c r="G36" s="101">
        <v>20</v>
      </c>
      <c r="H36" s="101">
        <f t="shared" si="3"/>
        <v>155</v>
      </c>
      <c r="I36" s="168"/>
      <c r="J36" s="92"/>
      <c r="K36" s="72">
        <f t="shared" si="4"/>
        <v>0</v>
      </c>
    </row>
    <row r="37" spans="1:11" ht="15" x14ac:dyDescent="0.3">
      <c r="A37" s="67" t="s">
        <v>24</v>
      </c>
      <c r="B37" s="101">
        <v>5</v>
      </c>
      <c r="C37" s="102">
        <v>20</v>
      </c>
      <c r="D37" s="101">
        <v>5</v>
      </c>
      <c r="E37" s="101">
        <v>15</v>
      </c>
      <c r="F37" s="102">
        <v>5</v>
      </c>
      <c r="G37" s="101">
        <v>5</v>
      </c>
      <c r="H37" s="101">
        <f t="shared" si="3"/>
        <v>55</v>
      </c>
      <c r="I37" s="168"/>
      <c r="J37" s="92"/>
      <c r="K37" s="72">
        <f t="shared" si="4"/>
        <v>0</v>
      </c>
    </row>
    <row r="38" spans="1:11" ht="15" x14ac:dyDescent="0.3">
      <c r="A38" s="7" t="s">
        <v>14</v>
      </c>
      <c r="B38" s="26">
        <f t="shared" ref="B38:H38" si="5">SUM(B32:B37)</f>
        <v>5415</v>
      </c>
      <c r="C38" s="26">
        <f t="shared" si="5"/>
        <v>4970</v>
      </c>
      <c r="D38" s="26">
        <f t="shared" si="5"/>
        <v>5460</v>
      </c>
      <c r="E38" s="26">
        <f t="shared" si="5"/>
        <v>5180</v>
      </c>
      <c r="F38" s="26">
        <f t="shared" si="5"/>
        <v>179</v>
      </c>
      <c r="G38" s="26">
        <f t="shared" si="5"/>
        <v>299</v>
      </c>
      <c r="H38" s="26">
        <f t="shared" si="5"/>
        <v>21503</v>
      </c>
      <c r="I38" s="9"/>
      <c r="J38" s="18"/>
      <c r="K38" s="103"/>
    </row>
    <row r="39" spans="1:11" ht="15" x14ac:dyDescent="0.3">
      <c r="A39" s="7" t="s">
        <v>15</v>
      </c>
      <c r="B39" s="13">
        <f>(B32*I32)+(B33*I33)+(B34*I34)+(B35*I35)+(B36*I36)+(B37*I37)</f>
        <v>0</v>
      </c>
      <c r="C39" s="13">
        <f>(C32*I32)+(C33*I33)+(C34*I34)+(C35*I35)+(C36*I36)+(C37*I37)</f>
        <v>0</v>
      </c>
      <c r="D39" s="13">
        <f>(D32*I32)+(D33*I33)+(D34*I34)+(D35*I35)+(D36*I36)+(D37*I37)</f>
        <v>0</v>
      </c>
      <c r="E39" s="13">
        <f>(E32*I32)+(E33*I33)+(E34*I34)+(E35*I35)+(E36*I36)+(E37*I37)</f>
        <v>0</v>
      </c>
      <c r="F39" s="13">
        <f>(F32*I32)+(F33*I33)+(F34*I34)+(F35*I35)+(F36*I36)+(F37*I37)</f>
        <v>0</v>
      </c>
      <c r="G39" s="13">
        <f>(G32*I32)+(G33*I33)+(G34*I34)+(G35*I35)+(G36*I36)+(G37*I37)</f>
        <v>0</v>
      </c>
      <c r="H39" s="13"/>
      <c r="I39" s="9"/>
      <c r="J39" s="18"/>
      <c r="K39" s="103"/>
    </row>
    <row r="40" spans="1:11" s="6" customFormat="1" ht="8.25" customHeight="1" x14ac:dyDescent="0.3">
      <c r="A40" s="94"/>
      <c r="B40" s="95"/>
      <c r="C40" s="96"/>
      <c r="D40" s="95"/>
      <c r="E40" s="95"/>
      <c r="F40" s="96"/>
      <c r="G40" s="95"/>
      <c r="H40" s="97"/>
      <c r="I40" s="98"/>
      <c r="J40" s="99"/>
      <c r="K40" s="72"/>
    </row>
    <row r="41" spans="1:11" ht="15" x14ac:dyDescent="0.3">
      <c r="A41" s="100" t="s">
        <v>10</v>
      </c>
      <c r="B41" s="81"/>
      <c r="C41" s="87"/>
      <c r="D41" s="81"/>
      <c r="E41" s="81"/>
      <c r="F41" s="87"/>
      <c r="G41" s="81"/>
      <c r="H41" s="82"/>
      <c r="I41" s="83"/>
      <c r="J41" s="84"/>
      <c r="K41" s="85"/>
    </row>
    <row r="42" spans="1:11" ht="15" x14ac:dyDescent="0.3">
      <c r="A42" s="67" t="s">
        <v>18</v>
      </c>
      <c r="B42" s="89">
        <v>2500</v>
      </c>
      <c r="C42" s="90">
        <v>3000</v>
      </c>
      <c r="D42" s="89">
        <v>100</v>
      </c>
      <c r="E42" s="89">
        <v>350</v>
      </c>
      <c r="F42" s="90">
        <f>5+8+5+6+3+2+6+3+4+2+2+3</f>
        <v>49</v>
      </c>
      <c r="G42" s="89">
        <v>299</v>
      </c>
      <c r="H42" s="101">
        <f t="shared" ref="H42:H47" si="6">SUM(B42:G42)</f>
        <v>6298</v>
      </c>
      <c r="I42" s="168"/>
      <c r="J42" s="92"/>
      <c r="K42" s="72">
        <f t="shared" ref="K42:K47" si="7">I42*H42</f>
        <v>0</v>
      </c>
    </row>
    <row r="43" spans="1:11" ht="15" x14ac:dyDescent="0.3">
      <c r="A43" s="67" t="s">
        <v>25</v>
      </c>
      <c r="B43" s="89">
        <v>400</v>
      </c>
      <c r="C43" s="90">
        <v>1000</v>
      </c>
      <c r="D43" s="89">
        <v>200</v>
      </c>
      <c r="E43" s="89">
        <v>500</v>
      </c>
      <c r="F43" s="90">
        <f>3+3+5+6+3+3+8+2+6+7+4</f>
        <v>50</v>
      </c>
      <c r="G43" s="89">
        <v>127</v>
      </c>
      <c r="H43" s="101">
        <f t="shared" si="6"/>
        <v>2277</v>
      </c>
      <c r="I43" s="168"/>
      <c r="J43" s="92"/>
      <c r="K43" s="72">
        <f t="shared" si="7"/>
        <v>0</v>
      </c>
    </row>
    <row r="44" spans="1:11" ht="15" x14ac:dyDescent="0.3">
      <c r="A44" s="67" t="s">
        <v>21</v>
      </c>
      <c r="B44" s="89">
        <v>205</v>
      </c>
      <c r="C44" s="90">
        <v>350</v>
      </c>
      <c r="D44" s="89">
        <v>50</v>
      </c>
      <c r="E44" s="89">
        <v>130</v>
      </c>
      <c r="F44" s="90">
        <v>5</v>
      </c>
      <c r="G44" s="89">
        <v>27</v>
      </c>
      <c r="H44" s="101">
        <f t="shared" si="6"/>
        <v>767</v>
      </c>
      <c r="I44" s="168"/>
      <c r="J44" s="92"/>
      <c r="K44" s="72">
        <f t="shared" si="7"/>
        <v>0</v>
      </c>
    </row>
    <row r="45" spans="1:11" ht="15" x14ac:dyDescent="0.3">
      <c r="A45" s="67" t="s">
        <v>22</v>
      </c>
      <c r="B45" s="89">
        <v>120</v>
      </c>
      <c r="C45" s="90">
        <v>550</v>
      </c>
      <c r="D45" s="89">
        <v>50</v>
      </c>
      <c r="E45" s="89">
        <v>55</v>
      </c>
      <c r="F45" s="90">
        <v>5</v>
      </c>
      <c r="G45" s="89">
        <v>2</v>
      </c>
      <c r="H45" s="101">
        <f t="shared" si="6"/>
        <v>782</v>
      </c>
      <c r="I45" s="168"/>
      <c r="J45" s="92"/>
      <c r="K45" s="72">
        <f t="shared" si="7"/>
        <v>0</v>
      </c>
    </row>
    <row r="46" spans="1:11" ht="15" x14ac:dyDescent="0.3">
      <c r="A46" s="67" t="s">
        <v>23</v>
      </c>
      <c r="B46" s="89">
        <v>25</v>
      </c>
      <c r="C46" s="90">
        <v>200</v>
      </c>
      <c r="D46" s="89">
        <v>5</v>
      </c>
      <c r="E46" s="89">
        <v>60</v>
      </c>
      <c r="F46" s="90">
        <v>5</v>
      </c>
      <c r="G46" s="89">
        <v>5</v>
      </c>
      <c r="H46" s="101">
        <f t="shared" si="6"/>
        <v>300</v>
      </c>
      <c r="I46" s="168"/>
      <c r="J46" s="92"/>
      <c r="K46" s="72">
        <f t="shared" si="7"/>
        <v>0</v>
      </c>
    </row>
    <row r="47" spans="1:11" ht="15" x14ac:dyDescent="0.3">
      <c r="A47" s="67" t="s">
        <v>24</v>
      </c>
      <c r="B47" s="89">
        <v>10</v>
      </c>
      <c r="C47" s="90">
        <v>30</v>
      </c>
      <c r="D47" s="89">
        <v>5</v>
      </c>
      <c r="E47" s="89">
        <v>25</v>
      </c>
      <c r="F47" s="90">
        <v>5</v>
      </c>
      <c r="G47" s="89">
        <v>5</v>
      </c>
      <c r="H47" s="101">
        <f t="shared" si="6"/>
        <v>80</v>
      </c>
      <c r="I47" s="168"/>
      <c r="J47" s="92"/>
      <c r="K47" s="72">
        <f t="shared" si="7"/>
        <v>0</v>
      </c>
    </row>
    <row r="48" spans="1:11" ht="15" x14ac:dyDescent="0.3">
      <c r="A48" s="7" t="s">
        <v>14</v>
      </c>
      <c r="B48" s="26">
        <f>SUM(B42:B47)</f>
        <v>3260</v>
      </c>
      <c r="C48" s="26">
        <f t="shared" ref="C48:H48" si="8">SUM(C42:C47)</f>
        <v>5130</v>
      </c>
      <c r="D48" s="26">
        <f t="shared" si="8"/>
        <v>410</v>
      </c>
      <c r="E48" s="26">
        <f t="shared" si="8"/>
        <v>1120</v>
      </c>
      <c r="F48" s="26">
        <f t="shared" si="8"/>
        <v>119</v>
      </c>
      <c r="G48" s="26">
        <f t="shared" si="8"/>
        <v>465</v>
      </c>
      <c r="H48" s="26">
        <f t="shared" si="8"/>
        <v>10504</v>
      </c>
      <c r="I48" s="9"/>
      <c r="J48" s="18"/>
      <c r="K48" s="103"/>
    </row>
    <row r="49" spans="1:11" ht="15" x14ac:dyDescent="0.3">
      <c r="A49" s="7" t="s">
        <v>15</v>
      </c>
      <c r="B49" s="13">
        <f>(B42*I42)+(B43*I43)+(B44*I44)+(B45*I45)+(B46*I46)+(B47*I47)</f>
        <v>0</v>
      </c>
      <c r="C49" s="13">
        <f>(C42*I42)+(C43*I43)+(C44*I44)+(C45*I45)+(C46*I46)+(C47*I47)</f>
        <v>0</v>
      </c>
      <c r="D49" s="13">
        <f>(D42*I42)+(D43*I43)+(D44*I44)+(D45*I45)+(D46*I46)+(D47*I47)</f>
        <v>0</v>
      </c>
      <c r="E49" s="13">
        <f>(E42*I42)+(E43*I43)+(E44*I44)+(E45*I45)+(E46*I46)+(E47*I47)</f>
        <v>0</v>
      </c>
      <c r="F49" s="13">
        <f>(F42*I42)+(F43*I43)+(F44*I44)+(F45*I45)+(F46*I46)+(F47*I47)</f>
        <v>0</v>
      </c>
      <c r="G49" s="13">
        <f>(G42*I42)+(G43*I43)+(G44*I44)+(G45*I45)+(G46*I46)+(G47*I47)</f>
        <v>0</v>
      </c>
      <c r="H49" s="12"/>
      <c r="I49" s="9"/>
      <c r="J49" s="18"/>
      <c r="K49" s="103"/>
    </row>
    <row r="50" spans="1:11" ht="15" x14ac:dyDescent="0.3">
      <c r="A50" s="104" t="s">
        <v>12</v>
      </c>
      <c r="B50" s="105"/>
      <c r="C50" s="105"/>
      <c r="D50" s="105"/>
      <c r="E50" s="105"/>
      <c r="F50" s="105"/>
      <c r="G50" s="105"/>
      <c r="H50" s="105"/>
      <c r="I50" s="106"/>
      <c r="J50" s="107"/>
      <c r="K50" s="108"/>
    </row>
    <row r="51" spans="1:11" ht="15" x14ac:dyDescent="0.3">
      <c r="A51" s="67" t="s">
        <v>11</v>
      </c>
      <c r="B51" s="28">
        <f t="shared" ref="B51:H51" si="9">B48</f>
        <v>3260</v>
      </c>
      <c r="C51" s="28">
        <f t="shared" si="9"/>
        <v>5130</v>
      </c>
      <c r="D51" s="28">
        <f t="shared" si="9"/>
        <v>410</v>
      </c>
      <c r="E51" s="28">
        <f t="shared" si="9"/>
        <v>1120</v>
      </c>
      <c r="F51" s="28">
        <f t="shared" si="9"/>
        <v>119</v>
      </c>
      <c r="G51" s="28">
        <f t="shared" si="9"/>
        <v>465</v>
      </c>
      <c r="H51" s="28">
        <f t="shared" si="9"/>
        <v>10504</v>
      </c>
      <c r="I51" s="168"/>
      <c r="J51" s="92"/>
      <c r="K51" s="72">
        <f>I51*H51</f>
        <v>0</v>
      </c>
    </row>
    <row r="52" spans="1:11" ht="15" x14ac:dyDescent="0.3">
      <c r="A52" s="7" t="s">
        <v>15</v>
      </c>
      <c r="B52" s="12">
        <f>B51*I51</f>
        <v>0</v>
      </c>
      <c r="C52" s="12">
        <f>C51*I51</f>
        <v>0</v>
      </c>
      <c r="D52" s="12">
        <f>D51*I51</f>
        <v>0</v>
      </c>
      <c r="E52" s="12">
        <f>E51*I51</f>
        <v>0</v>
      </c>
      <c r="F52" s="12">
        <f>F51*I51</f>
        <v>0</v>
      </c>
      <c r="G52" s="12">
        <f>G51*I51</f>
        <v>0</v>
      </c>
      <c r="H52" s="12"/>
      <c r="I52" s="9"/>
      <c r="J52" s="18"/>
      <c r="K52" s="103"/>
    </row>
    <row r="53" spans="1:11" ht="7.5" customHeight="1" x14ac:dyDescent="0.3">
      <c r="A53" s="109"/>
      <c r="B53" s="110"/>
      <c r="C53" s="111"/>
      <c r="D53" s="112"/>
      <c r="E53" s="112"/>
      <c r="F53" s="111"/>
      <c r="G53" s="112"/>
      <c r="H53" s="110"/>
      <c r="I53" s="113"/>
      <c r="J53" s="114"/>
      <c r="K53" s="115"/>
    </row>
    <row r="54" spans="1:11" ht="15" x14ac:dyDescent="0.3">
      <c r="A54" s="116" t="s">
        <v>34</v>
      </c>
      <c r="B54" s="117"/>
      <c r="C54" s="118"/>
      <c r="D54" s="117"/>
      <c r="E54" s="117"/>
      <c r="F54" s="118"/>
      <c r="G54" s="117"/>
      <c r="H54" s="117"/>
      <c r="I54" s="119"/>
      <c r="J54" s="120"/>
      <c r="K54" s="121"/>
    </row>
    <row r="55" spans="1:11" ht="15" x14ac:dyDescent="0.3">
      <c r="A55" s="122" t="s">
        <v>26</v>
      </c>
      <c r="B55" s="95">
        <v>15</v>
      </c>
      <c r="C55" s="96">
        <v>10</v>
      </c>
      <c r="D55" s="95">
        <v>5</v>
      </c>
      <c r="E55" s="95">
        <v>5</v>
      </c>
      <c r="F55" s="95">
        <v>5</v>
      </c>
      <c r="G55" s="95">
        <v>5</v>
      </c>
      <c r="H55" s="123">
        <f>SUM(B55:G55)</f>
        <v>45</v>
      </c>
      <c r="I55" s="168"/>
      <c r="J55" s="92"/>
      <c r="K55" s="72">
        <f>I55*H55</f>
        <v>0</v>
      </c>
    </row>
    <row r="56" spans="1:11" ht="15" x14ac:dyDescent="0.3">
      <c r="A56" s="124" t="s">
        <v>27</v>
      </c>
      <c r="B56" s="95">
        <v>10</v>
      </c>
      <c r="C56" s="96">
        <v>10</v>
      </c>
      <c r="D56" s="95">
        <v>5</v>
      </c>
      <c r="E56" s="95">
        <v>35</v>
      </c>
      <c r="F56" s="95">
        <v>5</v>
      </c>
      <c r="G56" s="95">
        <v>5</v>
      </c>
      <c r="H56" s="123">
        <f>SUM(B56:G56)</f>
        <v>70</v>
      </c>
      <c r="I56" s="168"/>
      <c r="J56" s="92"/>
      <c r="K56" s="72">
        <f>I56*H56</f>
        <v>0</v>
      </c>
    </row>
    <row r="57" spans="1:11" ht="15" x14ac:dyDescent="0.3">
      <c r="A57" s="124" t="s">
        <v>28</v>
      </c>
      <c r="B57" s="95">
        <v>10</v>
      </c>
      <c r="C57" s="96">
        <v>10</v>
      </c>
      <c r="D57" s="95">
        <v>5</v>
      </c>
      <c r="E57" s="95">
        <v>5</v>
      </c>
      <c r="F57" s="95">
        <v>5</v>
      </c>
      <c r="G57" s="95">
        <v>5</v>
      </c>
      <c r="H57" s="123">
        <f>SUM(B57:G57)</f>
        <v>40</v>
      </c>
      <c r="I57" s="168"/>
      <c r="J57" s="92"/>
      <c r="K57" s="72">
        <f>I57*H57</f>
        <v>0</v>
      </c>
    </row>
    <row r="58" spans="1:11" ht="15" x14ac:dyDescent="0.3">
      <c r="A58" s="7" t="s">
        <v>14</v>
      </c>
      <c r="B58" s="11">
        <f t="shared" ref="B58:H58" si="10">SUM(B55:B57)</f>
        <v>35</v>
      </c>
      <c r="C58" s="11">
        <f t="shared" si="10"/>
        <v>30</v>
      </c>
      <c r="D58" s="11">
        <f t="shared" si="10"/>
        <v>15</v>
      </c>
      <c r="E58" s="11">
        <f t="shared" si="10"/>
        <v>45</v>
      </c>
      <c r="F58" s="11">
        <f t="shared" si="10"/>
        <v>15</v>
      </c>
      <c r="G58" s="11">
        <f t="shared" si="10"/>
        <v>15</v>
      </c>
      <c r="H58" s="11">
        <f t="shared" si="10"/>
        <v>155</v>
      </c>
      <c r="I58" s="10"/>
      <c r="J58" s="19"/>
      <c r="K58" s="103"/>
    </row>
    <row r="59" spans="1:11" ht="15" x14ac:dyDescent="0.3">
      <c r="A59" s="7" t="s">
        <v>15</v>
      </c>
      <c r="B59" s="15">
        <f>(B55*I55)+(B56*I56)+(B57*I57)</f>
        <v>0</v>
      </c>
      <c r="C59" s="15">
        <f>(C55*I55)+(C56*I56)+(C57*I57)</f>
        <v>0</v>
      </c>
      <c r="D59" s="15">
        <f>(D55*I55)+(D56*I56)+(D57*I57)</f>
        <v>0</v>
      </c>
      <c r="E59" s="15">
        <f>(E55*I55)+(E56*I56)+(E57*I57)</f>
        <v>0</v>
      </c>
      <c r="F59" s="15">
        <f>(F55*I55)+(F56*I56)+(F57*I57)</f>
        <v>0</v>
      </c>
      <c r="G59" s="15">
        <f>(G55*I55)+(G56*I56)+(G57*I57)</f>
        <v>0</v>
      </c>
      <c r="H59" s="15"/>
      <c r="I59" s="10"/>
      <c r="J59" s="19"/>
      <c r="K59" s="103"/>
    </row>
    <row r="60" spans="1:11" ht="15" x14ac:dyDescent="0.3">
      <c r="A60" s="183" t="s">
        <v>33</v>
      </c>
      <c r="B60" s="184"/>
      <c r="C60" s="184"/>
      <c r="D60" s="184"/>
      <c r="E60" s="184"/>
      <c r="F60" s="184"/>
      <c r="G60" s="184"/>
      <c r="H60" s="184"/>
      <c r="I60" s="184"/>
      <c r="J60" s="184"/>
      <c r="K60" s="185"/>
    </row>
    <row r="61" spans="1:11" ht="18.75" customHeight="1" x14ac:dyDescent="0.3">
      <c r="A61" s="125" t="s">
        <v>35</v>
      </c>
      <c r="B61" s="126"/>
      <c r="C61" s="126"/>
      <c r="D61" s="126"/>
      <c r="E61" s="126"/>
      <c r="F61" s="126"/>
      <c r="G61" s="126"/>
      <c r="H61" s="126"/>
      <c r="I61" s="126"/>
      <c r="J61" s="126"/>
      <c r="K61" s="127"/>
    </row>
    <row r="62" spans="1:11" ht="15.75" customHeight="1" x14ac:dyDescent="0.3">
      <c r="A62" s="128" t="s">
        <v>36</v>
      </c>
      <c r="B62" s="129">
        <v>10</v>
      </c>
      <c r="C62" s="130">
        <v>10</v>
      </c>
      <c r="D62" s="130">
        <v>16</v>
      </c>
      <c r="E62" s="130">
        <v>30</v>
      </c>
      <c r="F62" s="130">
        <v>35</v>
      </c>
      <c r="G62" s="131">
        <v>149</v>
      </c>
      <c r="H62" s="132">
        <f>SUM(B62:G62)</f>
        <v>250</v>
      </c>
      <c r="I62" s="168"/>
      <c r="J62" s="133"/>
      <c r="K62" s="72">
        <f>I62*H62</f>
        <v>0</v>
      </c>
    </row>
    <row r="63" spans="1:11" ht="15" x14ac:dyDescent="0.3">
      <c r="A63" s="7" t="s">
        <v>15</v>
      </c>
      <c r="B63" s="32">
        <f>B62*I62</f>
        <v>0</v>
      </c>
      <c r="C63" s="32">
        <f>C62*I62</f>
        <v>0</v>
      </c>
      <c r="D63" s="32">
        <f>D62*I62</f>
        <v>0</v>
      </c>
      <c r="E63" s="32">
        <f>E62*I62</f>
        <v>0</v>
      </c>
      <c r="F63" s="32">
        <f>F62*I62</f>
        <v>0</v>
      </c>
      <c r="G63" s="32">
        <f>G62*I62</f>
        <v>0</v>
      </c>
      <c r="H63" s="134"/>
      <c r="I63" s="135"/>
      <c r="J63" s="136"/>
      <c r="K63" s="137"/>
    </row>
    <row r="64" spans="1:11" ht="8.25" customHeight="1" x14ac:dyDescent="0.3">
      <c r="A64" s="138"/>
      <c r="B64" s="139"/>
      <c r="C64" s="139"/>
      <c r="D64" s="139"/>
      <c r="E64" s="139"/>
      <c r="F64" s="139"/>
      <c r="G64" s="139"/>
      <c r="H64" s="139"/>
      <c r="I64" s="140"/>
      <c r="J64" s="141"/>
      <c r="K64" s="115"/>
    </row>
    <row r="65" spans="1:11" ht="15" x14ac:dyDescent="0.3">
      <c r="A65" s="142" t="s">
        <v>37</v>
      </c>
      <c r="B65" s="126"/>
      <c r="C65" s="126"/>
      <c r="D65" s="126"/>
      <c r="E65" s="126"/>
      <c r="F65" s="126"/>
      <c r="G65" s="126"/>
      <c r="H65" s="126"/>
      <c r="I65" s="126"/>
      <c r="J65" s="126"/>
      <c r="K65" s="127"/>
    </row>
    <row r="66" spans="1:11" ht="15" x14ac:dyDescent="0.3">
      <c r="A66" s="67" t="s">
        <v>19</v>
      </c>
      <c r="B66" s="143">
        <v>10</v>
      </c>
      <c r="C66" s="144">
        <v>10</v>
      </c>
      <c r="D66" s="130">
        <v>5</v>
      </c>
      <c r="E66" s="130">
        <v>25</v>
      </c>
      <c r="F66" s="130">
        <v>5</v>
      </c>
      <c r="G66" s="130">
        <v>31</v>
      </c>
      <c r="H66" s="145">
        <f>SUM(B66:G66)</f>
        <v>86</v>
      </c>
      <c r="I66" s="168"/>
      <c r="J66" s="146"/>
      <c r="K66" s="147">
        <f>I66*H66</f>
        <v>0</v>
      </c>
    </row>
    <row r="67" spans="1:11" ht="15" x14ac:dyDescent="0.3">
      <c r="A67" s="7" t="s">
        <v>15</v>
      </c>
      <c r="B67" s="33">
        <f>B66*I66</f>
        <v>0</v>
      </c>
      <c r="C67" s="33">
        <f>C66*I66</f>
        <v>0</v>
      </c>
      <c r="D67" s="33">
        <f>D66*I66</f>
        <v>0</v>
      </c>
      <c r="E67" s="33">
        <f>E66*I66</f>
        <v>0</v>
      </c>
      <c r="F67" s="33">
        <f>F66*I66</f>
        <v>0</v>
      </c>
      <c r="G67" s="33">
        <f>G66*I66</f>
        <v>0</v>
      </c>
      <c r="H67" s="148"/>
      <c r="I67" s="135"/>
      <c r="J67" s="136"/>
      <c r="K67" s="137"/>
    </row>
    <row r="68" spans="1:11" ht="8.25" customHeight="1" x14ac:dyDescent="0.3">
      <c r="A68" s="138"/>
      <c r="B68" s="139"/>
      <c r="C68" s="139"/>
      <c r="D68" s="139"/>
      <c r="E68" s="139"/>
      <c r="F68" s="139"/>
      <c r="G68" s="139"/>
      <c r="H68" s="139"/>
      <c r="I68" s="140"/>
      <c r="J68" s="141"/>
      <c r="K68" s="115"/>
    </row>
    <row r="69" spans="1:11" ht="21" x14ac:dyDescent="0.3">
      <c r="A69" s="142" t="s">
        <v>47</v>
      </c>
      <c r="B69" s="126"/>
      <c r="C69" s="126"/>
      <c r="D69" s="126"/>
      <c r="E69" s="126"/>
      <c r="F69" s="126"/>
      <c r="G69" s="126"/>
      <c r="H69" s="126"/>
      <c r="I69" s="126"/>
      <c r="J69" s="126"/>
      <c r="K69" s="127"/>
    </row>
    <row r="70" spans="1:11" ht="15" x14ac:dyDescent="0.3">
      <c r="A70" s="67" t="s">
        <v>38</v>
      </c>
      <c r="B70" s="143">
        <v>10</v>
      </c>
      <c r="C70" s="144">
        <v>10</v>
      </c>
      <c r="D70" s="130">
        <v>5</v>
      </c>
      <c r="E70" s="130">
        <v>5</v>
      </c>
      <c r="F70" s="130">
        <v>5</v>
      </c>
      <c r="G70" s="130">
        <v>31</v>
      </c>
      <c r="H70" s="145">
        <f>SUM(B70:G70)</f>
        <v>66</v>
      </c>
      <c r="I70" s="168"/>
      <c r="J70" s="146"/>
      <c r="K70" s="147">
        <f>I70*H70</f>
        <v>0</v>
      </c>
    </row>
    <row r="71" spans="1:11" ht="15" x14ac:dyDescent="0.3">
      <c r="A71" s="7" t="s">
        <v>15</v>
      </c>
      <c r="B71" s="15">
        <f>B70*I70</f>
        <v>0</v>
      </c>
      <c r="C71" s="15">
        <f>C70*I70</f>
        <v>0</v>
      </c>
      <c r="D71" s="15">
        <f>D70*I70</f>
        <v>0</v>
      </c>
      <c r="E71" s="15">
        <f>E70*I70</f>
        <v>0</v>
      </c>
      <c r="F71" s="15">
        <f>F70*I70</f>
        <v>0</v>
      </c>
      <c r="G71" s="15">
        <f>G70*I70</f>
        <v>0</v>
      </c>
      <c r="H71" s="15"/>
      <c r="I71" s="10"/>
      <c r="J71" s="19"/>
      <c r="K71" s="103"/>
    </row>
    <row r="72" spans="1:11" ht="15" x14ac:dyDescent="0.3">
      <c r="A72" s="109"/>
      <c r="B72" s="29"/>
      <c r="C72" s="29"/>
      <c r="D72" s="29"/>
      <c r="E72" s="29"/>
      <c r="F72" s="29"/>
      <c r="G72" s="29"/>
      <c r="H72" s="29"/>
      <c r="I72" s="30"/>
      <c r="J72" s="31"/>
      <c r="K72" s="149"/>
    </row>
    <row r="73" spans="1:11" ht="30" customHeight="1" thickBot="1" x14ac:dyDescent="0.35">
      <c r="A73" s="173" t="s">
        <v>16</v>
      </c>
      <c r="B73" s="174">
        <f t="shared" ref="B73:G73" si="11">B11+B15+B19+B29+B39+B49+B52+B59+B63+B67+B71</f>
        <v>0</v>
      </c>
      <c r="C73" s="174">
        <f t="shared" si="11"/>
        <v>0</v>
      </c>
      <c r="D73" s="174">
        <f t="shared" si="11"/>
        <v>0</v>
      </c>
      <c r="E73" s="174">
        <f t="shared" si="11"/>
        <v>0</v>
      </c>
      <c r="F73" s="174">
        <f t="shared" si="11"/>
        <v>0</v>
      </c>
      <c r="G73" s="174">
        <f t="shared" si="11"/>
        <v>0</v>
      </c>
      <c r="H73" s="174" t="s">
        <v>13</v>
      </c>
      <c r="I73" s="174" t="s">
        <v>13</v>
      </c>
      <c r="J73" s="174" t="s">
        <v>13</v>
      </c>
      <c r="K73" s="174">
        <f>SUM(B73:G73)</f>
        <v>0</v>
      </c>
    </row>
    <row r="74" spans="1:11" ht="34.5" customHeight="1" thickBot="1" x14ac:dyDescent="0.35">
      <c r="A74" s="169" t="s">
        <v>17</v>
      </c>
      <c r="B74" s="170">
        <f t="shared" ref="B74:G74" si="12">B73*4</f>
        <v>0</v>
      </c>
      <c r="C74" s="170">
        <f t="shared" si="12"/>
        <v>0</v>
      </c>
      <c r="D74" s="170">
        <f t="shared" si="12"/>
        <v>0</v>
      </c>
      <c r="E74" s="170">
        <f t="shared" si="12"/>
        <v>0</v>
      </c>
      <c r="F74" s="170">
        <f t="shared" si="12"/>
        <v>0</v>
      </c>
      <c r="G74" s="170">
        <f t="shared" si="12"/>
        <v>0</v>
      </c>
      <c r="H74" s="171" t="s">
        <v>13</v>
      </c>
      <c r="I74" s="171" t="s">
        <v>13</v>
      </c>
      <c r="J74" s="171" t="s">
        <v>13</v>
      </c>
      <c r="K74" s="172">
        <f>SUM(B74:G74)</f>
        <v>0</v>
      </c>
    </row>
    <row r="75" spans="1:11" ht="23.25" customHeight="1" x14ac:dyDescent="0.3">
      <c r="A75" s="150"/>
      <c r="B75" s="157" t="s">
        <v>31</v>
      </c>
      <c r="C75" s="158" t="s">
        <v>2</v>
      </c>
      <c r="D75" s="159" t="s">
        <v>3</v>
      </c>
      <c r="E75" s="160" t="s">
        <v>4</v>
      </c>
      <c r="F75" s="161" t="s">
        <v>5</v>
      </c>
      <c r="G75" s="162" t="s">
        <v>6</v>
      </c>
      <c r="H75" s="51"/>
      <c r="I75" s="52"/>
      <c r="J75" s="52"/>
      <c r="K75" s="163" t="s">
        <v>7</v>
      </c>
    </row>
    <row r="76" spans="1:11" x14ac:dyDescent="0.35">
      <c r="B76" s="20"/>
      <c r="C76" s="21"/>
      <c r="D76" s="22"/>
      <c r="E76" s="23"/>
      <c r="F76" s="24"/>
      <c r="G76" s="25"/>
    </row>
    <row r="77" spans="1:11" ht="24" customHeight="1" x14ac:dyDescent="0.3">
      <c r="A77" s="175" t="s">
        <v>54</v>
      </c>
      <c r="B77" s="175"/>
      <c r="C77" s="175"/>
      <c r="D77" s="175"/>
      <c r="E77" s="175"/>
      <c r="F77" s="175"/>
      <c r="G77" s="175"/>
      <c r="H77" s="175"/>
      <c r="I77" s="175"/>
      <c r="J77" s="175"/>
      <c r="K77" s="175"/>
    </row>
    <row r="78" spans="1:11" ht="15" customHeight="1" x14ac:dyDescent="0.3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</row>
    <row r="79" spans="1:11" ht="16.5" customHeight="1" x14ac:dyDescent="0.3">
      <c r="A79" s="175" t="s">
        <v>51</v>
      </c>
      <c r="B79" s="175"/>
      <c r="C79" s="175"/>
      <c r="D79" s="175"/>
      <c r="E79" s="175"/>
      <c r="F79" s="175"/>
      <c r="G79" s="175"/>
      <c r="H79" s="175"/>
      <c r="I79" s="175"/>
      <c r="J79" s="175"/>
      <c r="K79" s="175"/>
    </row>
    <row r="80" spans="1:11" ht="15" customHeight="1" x14ac:dyDescent="0.35">
      <c r="A80" s="38"/>
      <c r="B80" s="35"/>
      <c r="C80" s="36"/>
      <c r="D80" s="36"/>
      <c r="E80" s="35"/>
      <c r="F80" s="35"/>
      <c r="G80" s="35"/>
      <c r="H80" s="35"/>
      <c r="I80" s="4"/>
      <c r="K80" s="5"/>
    </row>
    <row r="81" spans="1:11" x14ac:dyDescent="0.35">
      <c r="A81" s="39"/>
      <c r="B81" s="35"/>
      <c r="C81" s="36"/>
      <c r="D81" s="36"/>
      <c r="E81" s="35"/>
      <c r="F81" s="188"/>
      <c r="G81" s="188"/>
      <c r="H81" s="35"/>
      <c r="I81" s="37"/>
      <c r="J81" s="40"/>
      <c r="K81" s="41"/>
    </row>
    <row r="82" spans="1:11" ht="15" x14ac:dyDescent="0.3">
      <c r="A82" s="176" t="s">
        <v>44</v>
      </c>
      <c r="B82" s="176"/>
      <c r="C82" s="42"/>
      <c r="D82" s="43"/>
      <c r="E82"/>
      <c r="F82" s="186" t="s">
        <v>55</v>
      </c>
      <c r="G82" s="187"/>
      <c r="H82" s="44"/>
      <c r="I82" s="45"/>
      <c r="J82" s="46" t="s">
        <v>53</v>
      </c>
      <c r="K82" s="47"/>
    </row>
    <row r="84" spans="1:11" x14ac:dyDescent="0.35">
      <c r="A84" s="27"/>
    </row>
  </sheetData>
  <sheetProtection algorithmName="SHA-512" hashValue="KBB7capSDHn8mIX+rViJxTBbjkC9Y2m/y4UowR36rxgTFRe7/DpJEvoI47dWu4EufF+wbxa47MD80UaNnGlxRA==" saltValue="LxT5yWlVcDKGM0gXRnIZog==" spinCount="100000" sheet="1" objects="1" scenarios="1" formatColumns="0" formatRows="0" selectLockedCells="1"/>
  <mergeCells count="8">
    <mergeCell ref="A77:K77"/>
    <mergeCell ref="A79:K79"/>
    <mergeCell ref="A82:B82"/>
    <mergeCell ref="I7:I8"/>
    <mergeCell ref="K7:K8"/>
    <mergeCell ref="J7:J8"/>
    <mergeCell ref="A16:K16"/>
    <mergeCell ref="A60:K60"/>
  </mergeCells>
  <phoneticPr fontId="2" type="noConversion"/>
  <dataValidations count="1">
    <dataValidation type="custom" allowBlank="1" showErrorMessage="1" errorTitle="Napaka pri vnosu cene" error="Prosimo vnesite številsko vrednost z največ 4 decimalkami" sqref="I10 I14 I18 I22:I27 I32:I37 I42:I47 I51 I55:I57 I62 I66 I70">
      <formula1>IF(ISNUMBER(I10),IF(I10&gt;=0,IF(ISERROR(FIND(",",I10)),LEN(I10)&gt;0,LEN(MID(I10,FIND(",",I10)+1,25))&lt;5)))</formula1>
    </dataValidation>
  </dataValidations>
  <pageMargins left="0.49" right="0.24" top="0.45" bottom="0.5" header="0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Predračun JHL 9-20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SJN</dc:creator>
  <cp:lastModifiedBy>SJN</cp:lastModifiedBy>
  <cp:lastPrinted>2020-06-10T07:19:38Z</cp:lastPrinted>
  <dcterms:created xsi:type="dcterms:W3CDTF">2012-02-15T16:42:11Z</dcterms:created>
  <dcterms:modified xsi:type="dcterms:W3CDTF">2020-06-10T09:35:42Z</dcterms:modified>
</cp:coreProperties>
</file>