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HL\2021\JHL-10-21 Mobilna, IP in fiksna telefonija\"/>
    </mc:Choice>
  </mc:AlternateContent>
  <bookViews>
    <workbookView xWindow="0" yWindow="0" windowWidth="28800" windowHeight="12300"/>
  </bookViews>
  <sheets>
    <sheet name="ponudbeni predrač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0" i="1" l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0" i="1"/>
  <c r="G68" i="1"/>
  <c r="G66" i="1"/>
  <c r="G65" i="1"/>
  <c r="G54" i="1"/>
  <c r="G55" i="1"/>
  <c r="G56" i="1"/>
  <c r="G57" i="1"/>
  <c r="G58" i="1"/>
  <c r="G59" i="1"/>
  <c r="G60" i="1"/>
  <c r="G61" i="1"/>
  <c r="G62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3" i="1"/>
  <c r="G14" i="1"/>
  <c r="G15" i="1"/>
  <c r="G16" i="1"/>
  <c r="G12" i="1" l="1"/>
  <c r="G142" i="1" s="1"/>
  <c r="G143" i="1" l="1"/>
  <c r="G144" i="1" s="1"/>
  <c r="C122" i="1"/>
  <c r="C76" i="1"/>
  <c r="C121" i="1" l="1"/>
  <c r="C123" i="1"/>
  <c r="C19" i="1" l="1"/>
  <c r="C75" i="1" l="1"/>
  <c r="C88" i="1"/>
  <c r="C120" i="1" l="1"/>
  <c r="C91" i="1"/>
  <c r="C89" i="1"/>
</calcChain>
</file>

<file path=xl/sharedStrings.xml><?xml version="1.0" encoding="utf-8"?>
<sst xmlns="http://schemas.openxmlformats.org/spreadsheetml/2006/main" count="422" uniqueCount="276">
  <si>
    <t>MOBILNA TELEFONIJA</t>
  </si>
  <si>
    <t>1.1</t>
  </si>
  <si>
    <t>Mobilni aparati - 1. razred</t>
  </si>
  <si>
    <t>kos</t>
  </si>
  <si>
    <t>1.2</t>
  </si>
  <si>
    <t>Mobilni aparati - 2. razred</t>
  </si>
  <si>
    <t>1.3</t>
  </si>
  <si>
    <t>1.4</t>
  </si>
  <si>
    <t>1.5</t>
  </si>
  <si>
    <t>Mobilni aparati - 5. razred (Mestno redarstvo)</t>
  </si>
  <si>
    <t>1.7</t>
  </si>
  <si>
    <t>Cena mesečne naročnine - govorno razmerje</t>
  </si>
  <si>
    <t>1.8</t>
  </si>
  <si>
    <t>Cena prenosa naročniške številke in priključna taksa - mobilna</t>
  </si>
  <si>
    <t>1.9</t>
  </si>
  <si>
    <t>Cena odklopa/prekinitve naročniškega razmerja</t>
  </si>
  <si>
    <t>1.10</t>
  </si>
  <si>
    <t>Cena zamenjave SIM kartice</t>
  </si>
  <si>
    <t>1.11</t>
  </si>
  <si>
    <t>Naročnina za dodatno SIM katico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</si>
  <si>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</si>
  <si>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</si>
  <si>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</si>
  <si>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</si>
  <si>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</si>
  <si>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</si>
  <si>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</si>
  <si>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</si>
  <si>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</si>
  <si>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</si>
  <si>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</si>
  <si>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</si>
  <si>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</si>
  <si>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 xml:space="preserve">Mobilni internet - 200 MB prenosa podatkov </t>
  </si>
  <si>
    <t>1.25</t>
  </si>
  <si>
    <t>1.26</t>
  </si>
  <si>
    <t xml:space="preserve">Mobilni internet - 1 GB prenosa podatkov </t>
  </si>
  <si>
    <t>1.27</t>
  </si>
  <si>
    <t>1.28</t>
  </si>
  <si>
    <t>1.29</t>
  </si>
  <si>
    <t>Mobilni internet  - "neomejeno"</t>
  </si>
  <si>
    <t>1.30</t>
  </si>
  <si>
    <t>Naročnina -  Telemetrija</t>
  </si>
  <si>
    <t>1.31</t>
  </si>
  <si>
    <t>Paket Telemetrija 5 MB</t>
  </si>
  <si>
    <t>1.32</t>
  </si>
  <si>
    <t>Paket Telemetrija 25 MB</t>
  </si>
  <si>
    <t>1.33</t>
  </si>
  <si>
    <t>Naročnina - Privatno mobilno omrežje (APN)</t>
  </si>
  <si>
    <t>1.34</t>
  </si>
  <si>
    <t>Vzpostavitev - Privatno mobilno omrežje (APN)</t>
  </si>
  <si>
    <t>1.35</t>
  </si>
  <si>
    <t>1.36</t>
  </si>
  <si>
    <t>1.37</t>
  </si>
  <si>
    <t>1.38</t>
  </si>
  <si>
    <t>1.39</t>
  </si>
  <si>
    <t>Storitev Vowifi</t>
  </si>
  <si>
    <t>1.40</t>
  </si>
  <si>
    <t>Storitev Internet LTE/4G 150/50</t>
  </si>
  <si>
    <t xml:space="preserve">Mobilni internet  - 5 GB prenosa podatkov </t>
  </si>
  <si>
    <t xml:space="preserve">Mobilni internet  - 30 GB prenosa podatkov </t>
  </si>
  <si>
    <t>Paket mobilne telefonije - 1 GB</t>
  </si>
  <si>
    <t>Paket mobilne telefonije - 5 GB</t>
  </si>
  <si>
    <t>Paket mobilne telefonije - 20 GB</t>
  </si>
  <si>
    <t>Paket mobilne telefonije - 70 GB</t>
  </si>
  <si>
    <t>Paket mobilne telefonije - 140 GB</t>
  </si>
  <si>
    <t>APN - VPN za komunikacijo radarjev (Mobilni VPN neomejeno (20/5 Mbit/s)</t>
  </si>
  <si>
    <t>1.6</t>
  </si>
  <si>
    <r>
      <t xml:space="preserve">Cena klicev v mobilno omrežje </t>
    </r>
    <r>
      <rPr>
        <b/>
        <sz val="11"/>
        <color theme="1"/>
        <rFont val="Tahoma"/>
        <family val="2"/>
        <charset val="238"/>
      </rPr>
      <t>Telekoma Slovenije</t>
    </r>
  </si>
  <si>
    <r>
      <t xml:space="preserve">Cena klicev v mobilno omrežje </t>
    </r>
    <r>
      <rPr>
        <b/>
        <sz val="11"/>
        <color theme="1"/>
        <rFont val="Tahoma"/>
        <family val="2"/>
        <charset val="238"/>
      </rPr>
      <t>A1 Slovenija</t>
    </r>
  </si>
  <si>
    <r>
      <t xml:space="preserve">Cena klicev v mobilno omrežje </t>
    </r>
    <r>
      <rPr>
        <b/>
        <sz val="11"/>
        <color theme="1"/>
        <rFont val="Tahoma"/>
        <family val="2"/>
        <charset val="238"/>
      </rPr>
      <t>T-2</t>
    </r>
  </si>
  <si>
    <r>
      <t xml:space="preserve">Cena klicev v mobilno omrežje </t>
    </r>
    <r>
      <rPr>
        <b/>
        <sz val="11"/>
        <color theme="1"/>
        <rFont val="Tahoma"/>
        <family val="2"/>
        <charset val="238"/>
      </rPr>
      <t>Telemach</t>
    </r>
  </si>
  <si>
    <r>
      <t xml:space="preserve">Cena klicev v </t>
    </r>
    <r>
      <rPr>
        <b/>
        <sz val="11"/>
        <color theme="1"/>
        <rFont val="Tahoma"/>
        <family val="2"/>
        <charset val="238"/>
      </rPr>
      <t>stacionarna omrežja</t>
    </r>
  </si>
  <si>
    <r>
      <t xml:space="preserve">Cena klicev v </t>
    </r>
    <r>
      <rPr>
        <b/>
        <sz val="11"/>
        <color theme="1"/>
        <rFont val="Tahoma"/>
        <family val="2"/>
        <charset val="238"/>
      </rPr>
      <t>ostala mobilna omrežja</t>
    </r>
  </si>
  <si>
    <r>
      <t xml:space="preserve">Cena klicev </t>
    </r>
    <r>
      <rPr>
        <b/>
        <sz val="11"/>
        <color theme="1"/>
        <rFont val="Tahoma"/>
        <family val="2"/>
        <charset val="238"/>
      </rPr>
      <t>iz Slovenije v EU</t>
    </r>
    <r>
      <rPr>
        <sz val="11"/>
        <color theme="1"/>
        <rFont val="Tahoma"/>
        <family val="2"/>
        <charset val="238"/>
      </rPr>
      <t xml:space="preserve"> oz. vse države, za katere velja ista tarifa</t>
    </r>
  </si>
  <si>
    <t>Cena klicev gostovanja v tujini - odhodni klici znotraj EU</t>
  </si>
  <si>
    <t>Cena klicev gostovanja v tujini - sprejeti klici znotraj EU</t>
  </si>
  <si>
    <t>Cena prenosa SMS/MMS sporočila v domačem omrežju</t>
  </si>
  <si>
    <t>Cena prenosa SMS/MMS sporočila znotraj EU</t>
  </si>
  <si>
    <t>Cena prenosa (GPRS, UMTS) podatkov v domačem omrežju nad zakupljenimi količinami</t>
  </si>
  <si>
    <t>Cena prenosa (GPRS, UMTS) podatkov znotraj EU nad zakupljenimi količinami</t>
  </si>
  <si>
    <t>min</t>
  </si>
  <si>
    <t>mb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</si>
  <si>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</si>
  <si>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</si>
  <si>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</si>
  <si>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</si>
  <si>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</si>
  <si>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</si>
  <si>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</si>
  <si>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</si>
  <si>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</si>
  <si>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IP TELEFONIJA in FIKSNA TELEFONIJA</t>
  </si>
  <si>
    <t>2.1</t>
  </si>
  <si>
    <t>Namenski strežnik za telefonski sistem</t>
  </si>
  <si>
    <t>2.2</t>
  </si>
  <si>
    <t>IP govorni prehod z vso potrebno programsko opremo</t>
  </si>
  <si>
    <t>2.3</t>
  </si>
  <si>
    <t>IP - CENTRALA (IPC) z vso potrebno programsko opremo</t>
  </si>
  <si>
    <t>Mesečna cena najemnine za opremo IP - CENTRALA</t>
  </si>
  <si>
    <t>2.4</t>
  </si>
  <si>
    <t>IP - govorni prehod (IPGP) z vso potrebno programsko opremo</t>
  </si>
  <si>
    <t>Mesečna cena najemnine za  IP-telefone in ostale naprave</t>
  </si>
  <si>
    <t>2.5</t>
  </si>
  <si>
    <t>Najem osnovni IP-telefon</t>
  </si>
  <si>
    <t>2.6</t>
  </si>
  <si>
    <t>Najem napredni IP-telefon</t>
  </si>
  <si>
    <t>2.7</t>
  </si>
  <si>
    <t>Najem napredni IP telefon - brezžični</t>
  </si>
  <si>
    <t>2.8</t>
  </si>
  <si>
    <t>Najem - IP Analogni vmesnik</t>
  </si>
  <si>
    <t>Najem - Skladovno stikalo 24 port PoE 1 Gbps uplink</t>
  </si>
  <si>
    <t>2.10</t>
  </si>
  <si>
    <t>Najem - Skladovno stikalo 24 port PoE 10 Gbps uplink</t>
  </si>
  <si>
    <t>2.11</t>
  </si>
  <si>
    <t>Najem - Skladovno stikalo 48 port PoE 1 Gbps uplink</t>
  </si>
  <si>
    <t>2.12</t>
  </si>
  <si>
    <t>Najem - Skladovno stikalo 48 port PoE 10 Gbps uplink</t>
  </si>
  <si>
    <t>2.13</t>
  </si>
  <si>
    <t>Najem - Modul za skladovno povezavo ponujenih stikal</t>
  </si>
  <si>
    <t>Naročnine ostalih priključkov</t>
  </si>
  <si>
    <t>Naročnina - Usmerjevalnik Cisco C819G - 4G - G - K9</t>
  </si>
  <si>
    <t>Naročnina - Govorni dostop 4</t>
  </si>
  <si>
    <t>Naročnina - Govorni dostop 45</t>
  </si>
  <si>
    <t>Storitev - Vključitev dodatnih 100 številk</t>
  </si>
  <si>
    <t>IP-CTX - Klicni center - agent standard</t>
  </si>
  <si>
    <t>IP-CTX - Klicni center - standard</t>
  </si>
  <si>
    <t>IP-CTX - Klicni center - agent osnovni</t>
  </si>
  <si>
    <t>Klicni center - aplikacija agenta</t>
  </si>
  <si>
    <t>Klicni center - aplikacija nadzornika</t>
  </si>
  <si>
    <t>Mesečna naročnina za telefonsko snemanje (2G prostora in arhiv klicev za dva meseca)</t>
  </si>
  <si>
    <t>Avtomatski posredovalec in interaktivni odzivnik</t>
  </si>
  <si>
    <t>Naročnina – eFax</t>
  </si>
  <si>
    <t>Naročnina za telef.št. brez terminalne opreme</t>
  </si>
  <si>
    <t>Priključne takse, licence</t>
  </si>
  <si>
    <t>2.34</t>
  </si>
  <si>
    <t>Licenca za priklop lastnih IP telefonov</t>
  </si>
  <si>
    <t>2.35</t>
  </si>
  <si>
    <t>Licenca za priklop IP analogni prehod</t>
  </si>
  <si>
    <t>2.36</t>
  </si>
  <si>
    <t>Cena priključnine analogne linije  (brez vmesnika)</t>
  </si>
  <si>
    <t>2.37</t>
  </si>
  <si>
    <t>Cena prenosa naročniške številke</t>
  </si>
  <si>
    <t>2.38</t>
  </si>
  <si>
    <t>Cena priključne takse</t>
  </si>
  <si>
    <t>2.39</t>
  </si>
  <si>
    <t>2.40</t>
  </si>
  <si>
    <t>Cena priključnine ali spremembe za vsako ponorno točko</t>
  </si>
  <si>
    <t>2.41</t>
  </si>
  <si>
    <t>Cena priključnine ali spremembe za vsako posebno številko 080</t>
  </si>
  <si>
    <t>Naročnina - Dodatno polje na IP-telefonu</t>
  </si>
  <si>
    <t>Naročnina - Govorni dostop 30</t>
  </si>
  <si>
    <t>Naročnina - Govorni dostop 120</t>
  </si>
  <si>
    <t>kom</t>
  </si>
  <si>
    <t>Naročnina - Standardni ISDN PA</t>
  </si>
  <si>
    <t>Naročnina - Standardni ISDN BA</t>
  </si>
  <si>
    <t>Naročnina - Enostavni ISDN BA</t>
  </si>
  <si>
    <t>Naročnina DDI 10</t>
  </si>
  <si>
    <t>Naročnina DDI 50</t>
  </si>
  <si>
    <t>Naročnina DDI 100</t>
  </si>
  <si>
    <t>Naročnina - PRA - DDI 10</t>
  </si>
  <si>
    <t>Naročnina - PRA - DDI 100</t>
  </si>
  <si>
    <t>Naročnina - Dostop do IP/MPLS omrežja preko mob. dostopa</t>
  </si>
  <si>
    <t>VPN L3 preko xDSL - 15/1 Mbit/s</t>
  </si>
  <si>
    <t>VPN L3 20/20 Mbit/s</t>
  </si>
  <si>
    <t>VPN L3 preko xDSL - 8/1 Mbit/s</t>
  </si>
  <si>
    <t>VPN L3 preko xDSL - 6/1 Mbit/s</t>
  </si>
  <si>
    <t>Naročnina - VPN - Ethernet dostop - 100 Mbit/s</t>
  </si>
  <si>
    <t>Cena najema tel. Številke 080 (vklop na ponorne točke)</t>
  </si>
  <si>
    <t>2.14</t>
  </si>
  <si>
    <t>2.19</t>
  </si>
  <si>
    <t>2.15</t>
  </si>
  <si>
    <t>2.17</t>
  </si>
  <si>
    <t>2.18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</si>
  <si>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</si>
  <si>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</si>
  <si>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</si>
  <si>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</si>
  <si>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</si>
  <si>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</si>
  <si>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</si>
  <si>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</si>
  <si>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</si>
  <si>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</si>
  <si>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</si>
  <si>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</si>
  <si>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</si>
  <si>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</si>
  <si>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IP priključek za alarm</t>
  </si>
  <si>
    <t>2.44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</si>
  <si>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</si>
  <si>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</si>
  <si>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</si>
  <si>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</si>
  <si>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</si>
  <si>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</si>
  <si>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</si>
  <si>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</si>
  <si>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</si>
  <si>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</si>
  <si>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</si>
  <si>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</si>
  <si>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</si>
  <si>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</si>
  <si>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2.61</t>
  </si>
  <si>
    <t>2.62</t>
  </si>
  <si>
    <t>IP-klic v mobilno omrežje TS znotraj EPO</t>
  </si>
  <si>
    <t>Promet na št. 080</t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</si>
  <si>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Telekoma Slovenije</t>
    </r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</si>
  <si>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A1 Slovenija</t>
    </r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</si>
  <si>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Alstar</t>
    </r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</si>
  <si>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Mega M</t>
    </r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</si>
  <si>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Telemach</t>
    </r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</si>
  <si>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Novatel</t>
    </r>
  </si>
  <si>
    <r>
      <t xml:space="preserve">Klici v mobilno omrežje </t>
    </r>
    <r>
      <rPr>
        <b/>
        <sz val="11"/>
        <color rgb="FF000000"/>
        <rFont val="Tahoma"/>
        <family val="2"/>
        <charset val="238"/>
      </rPr>
      <t>Telemach</t>
    </r>
  </si>
  <si>
    <r>
      <t xml:space="preserve">Klici v mobilno omrežje </t>
    </r>
    <r>
      <rPr>
        <b/>
        <sz val="11"/>
        <color rgb="FF000000"/>
        <rFont val="Tahoma"/>
        <family val="2"/>
        <charset val="238"/>
      </rPr>
      <t>T-2</t>
    </r>
  </si>
  <si>
    <r>
      <t xml:space="preserve">Klici v mobilno omrežje </t>
    </r>
    <r>
      <rPr>
        <b/>
        <sz val="11"/>
        <color rgb="FF000000"/>
        <rFont val="Tahoma"/>
        <family val="2"/>
        <charset val="238"/>
      </rPr>
      <t>A1 Slovenija</t>
    </r>
  </si>
  <si>
    <r>
      <t xml:space="preserve">Klici v mobilno omrežje </t>
    </r>
    <r>
      <rPr>
        <b/>
        <sz val="11"/>
        <color rgb="FF000000"/>
        <rFont val="Tahoma"/>
        <family val="2"/>
        <charset val="238"/>
      </rPr>
      <t>Telekoma Slovenije</t>
    </r>
  </si>
  <si>
    <t>2.63</t>
  </si>
  <si>
    <t>2.64</t>
  </si>
  <si>
    <t>2.68</t>
  </si>
  <si>
    <t>2.69</t>
  </si>
  <si>
    <t>2.70</t>
  </si>
  <si>
    <t>minuta</t>
  </si>
  <si>
    <t>Najem - analogna linije brez vmesnika</t>
  </si>
  <si>
    <t xml:space="preserve">Naročnina analogna linija - PSTN </t>
  </si>
  <si>
    <t>Številka 080-na interaktivnih odzivnikih</t>
  </si>
  <si>
    <r>
      <t xml:space="preserve">Klici v </t>
    </r>
    <r>
      <rPr>
        <sz val="10"/>
        <color theme="1"/>
        <rFont val="Tahoma"/>
        <family val="2"/>
        <charset val="238"/>
      </rPr>
      <t>omrežje znotraj poslovne skupine JHL in MOL</t>
    </r>
  </si>
  <si>
    <t>Mesečna cena najmnine strežniške infrastrukture - HW</t>
  </si>
  <si>
    <t>2.9</t>
  </si>
  <si>
    <t>Storitev govora IP in fiksne telefonije</t>
  </si>
  <si>
    <t>Storitev govora mobilne telefonije</t>
  </si>
  <si>
    <t>Naročnine in ostale storitve</t>
  </si>
  <si>
    <t xml:space="preserve">Mobilni aparati </t>
  </si>
  <si>
    <t>PONUDBENI PREDRAČUN</t>
  </si>
  <si>
    <t>Ponudnik:</t>
  </si>
  <si>
    <t>, ki oddajamo ponudbo za javno naročilo:</t>
  </si>
  <si>
    <t>PONUDBENI PREDRAČUN št: _________________________________________________</t>
  </si>
  <si>
    <t>Okvirno število enot</t>
  </si>
  <si>
    <t>EM (enota mere)</t>
  </si>
  <si>
    <t>Število mesecev</t>
  </si>
  <si>
    <t>Cena na EM v € brez DDV</t>
  </si>
  <si>
    <t>SKUPAJ v € brez DDV</t>
  </si>
  <si>
    <t>Okvirno število enot/48 mes.</t>
  </si>
  <si>
    <t>Okvirno število enot/mesec</t>
  </si>
  <si>
    <t>DDV 22%:</t>
  </si>
  <si>
    <t xml:space="preserve">SKUPAJ cena konvergenčni storitev govora MOBILNE telefonije, IP in fiksne telefonije (v EUR z DDV) </t>
  </si>
  <si>
    <t>SKUPAJ cena konvergenčni storitev govora MOBILNE telefonije, IP in fiksne telefonije (v EUR brez DDV):</t>
  </si>
  <si>
    <t>2.16</t>
  </si>
  <si>
    <t>2.42</t>
  </si>
  <si>
    <t>2.43</t>
  </si>
  <si>
    <t>2.45</t>
  </si>
  <si>
    <t>2.60</t>
  </si>
  <si>
    <t>2.65</t>
  </si>
  <si>
    <t>2.66</t>
  </si>
  <si>
    <t>2.67</t>
  </si>
  <si>
    <r>
      <t xml:space="preserve">Paket prenosa podatkov do 200 MB </t>
    </r>
    <r>
      <rPr>
        <sz val="9"/>
        <color theme="1"/>
        <rFont val="Tahoma"/>
        <family val="2"/>
        <charset val="238"/>
      </rPr>
      <t>(dodatek na naročniški paket)</t>
    </r>
  </si>
  <si>
    <r>
      <t xml:space="preserve">Paket prenosa podatkov do 1 GB </t>
    </r>
    <r>
      <rPr>
        <sz val="9"/>
        <color theme="1"/>
        <rFont val="Tahoma"/>
        <family val="2"/>
        <charset val="238"/>
      </rPr>
      <t>(dodatek na naročniški paket)</t>
    </r>
  </si>
  <si>
    <r>
      <t>Paket prenosa podatkov do 2 GB</t>
    </r>
    <r>
      <rPr>
        <sz val="9"/>
        <color theme="1"/>
        <rFont val="Tahoma"/>
        <family val="2"/>
        <charset val="238"/>
      </rPr>
      <t xml:space="preserve"> (dodatek na naročniški paket)</t>
    </r>
  </si>
  <si>
    <r>
      <t>Paket prenosa podatkov do 5 GB</t>
    </r>
    <r>
      <rPr>
        <sz val="9"/>
        <color theme="1"/>
        <rFont val="Tahoma"/>
        <family val="2"/>
        <charset val="238"/>
      </rPr>
      <t xml:space="preserve"> (dodatek na naročniški paket)</t>
    </r>
  </si>
  <si>
    <r>
      <t xml:space="preserve">Paket prenosa podatkov do 10 GB </t>
    </r>
    <r>
      <rPr>
        <sz val="9"/>
        <color theme="1"/>
        <rFont val="Tahoma"/>
        <family val="2"/>
        <charset val="238"/>
      </rPr>
      <t>(dodatek na naročniški paket)</t>
    </r>
  </si>
  <si>
    <r>
      <t xml:space="preserve">Paket prenosa podatkov do 20 GB </t>
    </r>
    <r>
      <rPr>
        <sz val="9"/>
        <color theme="1"/>
        <rFont val="Tahoma"/>
        <family val="2"/>
        <charset val="238"/>
      </rPr>
      <t>(dodatek na naročniški paket)</t>
    </r>
  </si>
  <si>
    <t>IP VGW na strežniku za telefonski sistem (fizično ni ločen strežnik)</t>
  </si>
  <si>
    <t xml:space="preserve">Varnostni paket UEM </t>
  </si>
  <si>
    <t>Cena klicev v poslovni skupini javnih podjetij + MOL</t>
  </si>
  <si>
    <r>
      <t xml:space="preserve">Klici v fiksno omrežje </t>
    </r>
    <r>
      <rPr>
        <b/>
        <sz val="11"/>
        <color rgb="FF000000"/>
        <rFont val="Tahoma"/>
        <family val="2"/>
        <charset val="238"/>
      </rPr>
      <t>T-2</t>
    </r>
  </si>
  <si>
    <t>SKUPAJ v €    brez DDV</t>
  </si>
  <si>
    <t xml:space="preserve">Mobilni aparati - 4. razred </t>
  </si>
  <si>
    <t xml:space="preserve">Mobilni aparati - 3. razred    </t>
  </si>
  <si>
    <t>Snemanje pogovorov v klicnem centru - Osnovno</t>
  </si>
  <si>
    <t>Priloga: 2/1</t>
  </si>
  <si>
    <t>JHL - 10/21 - »Zagotavljanje konvergenčnih storitev mobilne, IP in fiksne telefonije«</t>
  </si>
  <si>
    <t>_____________________________</t>
  </si>
  <si>
    <t>____________________________________</t>
  </si>
  <si>
    <t>(Kraj in datum)</t>
  </si>
  <si>
    <t>(Naziv in podpis ponudnika)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</si>
</sst>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"/>
    <numFmt numFmtId="166" formatCode="0.0000"/>
    <numFmt numFmtId="167" formatCode="#,##0.00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</xf>
    <xf numFmtId="165" fontId="4" fillId="5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5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49" fontId="3" fillId="3" borderId="1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right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7" fontId="3" fillId="0" borderId="1" xfId="0" applyNumberFormat="1" applyFont="1" applyBorder="1" applyAlignment="1" applyProtection="1">
      <alignment horizontal="right" vertical="center" wrapText="1"/>
    </xf>
    <xf numFmtId="167" fontId="4" fillId="0" borderId="1" xfId="0" applyNumberFormat="1" applyFont="1" applyBorder="1" applyAlignment="1" applyProtection="1">
      <alignment horizontal="right" vertical="center" wrapText="1"/>
    </xf>
    <xf numFmtId="49" fontId="1" fillId="2" borderId="3" xfId="0" applyNumberFormat="1" applyFont="1" applyFill="1" applyBorder="1" applyAlignment="1" applyProtection="1"/>
    <xf numFmtId="49" fontId="1" fillId="2" borderId="10" xfId="0" applyNumberFormat="1" applyFont="1" applyFill="1" applyBorder="1" applyAlignment="1" applyProtection="1"/>
    <xf numFmtId="49" fontId="1" fillId="2" borderId="5" xfId="0" applyNumberFormat="1" applyFont="1" applyFill="1" applyBorder="1" applyAlignment="1" applyProtection="1"/>
    <xf numFmtId="165" fontId="3" fillId="0" borderId="0" xfId="0" applyNumberFormat="1" applyFont="1" applyAlignment="1" applyProtection="1">
      <alignment horizontal="right"/>
      <protection locked="0"/>
    </xf>
    <xf numFmtId="165" fontId="9" fillId="0" borderId="7" xfId="0" applyNumberFormat="1" applyFont="1" applyBorder="1" applyAlignment="1" applyProtection="1">
      <alignment horizontal="right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</xf>
    <xf numFmtId="166" fontId="3" fillId="6" borderId="1" xfId="0" applyNumberFormat="1" applyFont="1" applyFill="1" applyBorder="1" applyAlignment="1" applyProtection="1">
      <alignment horizontal="right" wrapText="1"/>
      <protection locked="0"/>
    </xf>
    <xf numFmtId="165" fontId="4" fillId="4" borderId="3" xfId="0" applyNumberFormat="1" applyFont="1" applyFill="1" applyBorder="1" applyAlignment="1" applyProtection="1">
      <alignment horizontal="right" wrapText="1"/>
    </xf>
    <xf numFmtId="165" fontId="3" fillId="0" borderId="0" xfId="0" applyNumberFormat="1" applyFont="1" applyAlignment="1" applyProtection="1">
      <alignment horizontal="right"/>
    </xf>
    <xf numFmtId="0" fontId="2" fillId="3" borderId="1" xfId="0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/>
      <protection locked="0"/>
    </xf>
    <xf numFmtId="49" fontId="2" fillId="5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zoomScale="90" zoomScaleNormal="90" workbookViewId="0">
      <selection activeCell="C54" sqref="C54"/>
    </sheetView>
  </sheetViews>
  <sheetFormatPr defaultColWidth="16.85546875" defaultRowHeight="15" x14ac:dyDescent="0.25"/>
  <cols>
    <col min="1" max="1" width="9.42578125" style="19" customWidth="1"/>
    <col min="2" max="2" width="58.28515625" style="32" customWidth="1"/>
    <col min="3" max="3" width="15.140625" style="19" customWidth="1"/>
    <col min="4" max="4" width="11.85546875" style="19" customWidth="1"/>
    <col min="5" max="5" width="12" style="19" customWidth="1"/>
    <col min="6" max="6" width="16.140625" style="49" customWidth="1"/>
    <col min="7" max="7" width="21" style="33" customWidth="1"/>
    <col min="8" max="16384" width="16.85546875" style="19"/>
  </cols>
  <sheetData>
    <row r="1" spans="1:7" ht="15.75" thickBot="1" x14ac:dyDescent="0.3"/>
    <row r="2" spans="1:7" s="37" customFormat="1" ht="16.5" thickBot="1" x14ac:dyDescent="0.3">
      <c r="A2" s="34" t="s">
        <v>234</v>
      </c>
      <c r="B2" s="35"/>
      <c r="C2" s="35"/>
      <c r="D2" s="35"/>
      <c r="E2" s="35"/>
      <c r="F2" s="50"/>
      <c r="G2" s="36" t="s">
        <v>270</v>
      </c>
    </row>
    <row r="3" spans="1:7" s="37" customFormat="1" ht="15.75" x14ac:dyDescent="0.25">
      <c r="B3" s="38"/>
      <c r="F3" s="51"/>
      <c r="G3" s="39"/>
    </row>
    <row r="4" spans="1:7" s="37" customFormat="1" ht="15.75" x14ac:dyDescent="0.25">
      <c r="A4" s="37" t="s">
        <v>235</v>
      </c>
      <c r="B4" s="40"/>
      <c r="C4" s="37" t="s">
        <v>236</v>
      </c>
      <c r="F4" s="51"/>
      <c r="G4" s="39"/>
    </row>
    <row r="5" spans="1:7" s="37" customFormat="1" ht="15.75" x14ac:dyDescent="0.25">
      <c r="B5" s="38"/>
      <c r="F5" s="51"/>
      <c r="G5" s="39"/>
    </row>
    <row r="6" spans="1:7" s="37" customFormat="1" ht="15.75" x14ac:dyDescent="0.25">
      <c r="A6" s="57" t="s">
        <v>271</v>
      </c>
      <c r="B6" s="57"/>
      <c r="C6" s="57"/>
      <c r="D6" s="57"/>
      <c r="E6" s="57"/>
      <c r="F6" s="57"/>
      <c r="G6" s="57"/>
    </row>
    <row r="7" spans="1:7" s="37" customFormat="1" ht="15.75" x14ac:dyDescent="0.25">
      <c r="B7" s="38"/>
      <c r="F7" s="51"/>
      <c r="G7" s="39"/>
    </row>
    <row r="8" spans="1:7" s="37" customFormat="1" ht="15.75" x14ac:dyDescent="0.25">
      <c r="A8" s="37" t="s">
        <v>237</v>
      </c>
      <c r="B8" s="38"/>
      <c r="F8" s="51"/>
      <c r="G8" s="39"/>
    </row>
    <row r="10" spans="1:7" s="32" customFormat="1" ht="18" x14ac:dyDescent="0.25">
      <c r="A10" s="46" t="s">
        <v>0</v>
      </c>
      <c r="B10" s="47"/>
      <c r="C10" s="47"/>
      <c r="D10" s="47"/>
      <c r="E10" s="47"/>
      <c r="F10" s="52"/>
      <c r="G10" s="48"/>
    </row>
    <row r="11" spans="1:7" s="41" customFormat="1" ht="57" x14ac:dyDescent="0.25">
      <c r="A11" s="58" t="s">
        <v>233</v>
      </c>
      <c r="B11" s="58"/>
      <c r="C11" s="10" t="s">
        <v>243</v>
      </c>
      <c r="D11" s="10" t="s">
        <v>239</v>
      </c>
      <c r="E11" s="10" t="s">
        <v>240</v>
      </c>
      <c r="F11" s="12" t="s">
        <v>241</v>
      </c>
      <c r="G11" s="10" t="s">
        <v>266</v>
      </c>
    </row>
    <row r="12" spans="1:7" x14ac:dyDescent="0.25">
      <c r="A12" s="20" t="s">
        <v>1</v>
      </c>
      <c r="B12" s="1" t="s">
        <v>2</v>
      </c>
      <c r="C12" s="2">
        <v>1280</v>
      </c>
      <c r="D12" s="2" t="s">
        <v>3</v>
      </c>
      <c r="E12" s="2">
        <v>1</v>
      </c>
      <c r="F12" s="53"/>
      <c r="G12" s="44">
        <f>C12*E12*F12</f>
        <v>0</v>
      </c>
    </row>
    <row r="13" spans="1:7" x14ac:dyDescent="0.25">
      <c r="A13" s="20" t="s">
        <v>4</v>
      </c>
      <c r="B13" s="1" t="s">
        <v>5</v>
      </c>
      <c r="C13" s="2">
        <v>931</v>
      </c>
      <c r="D13" s="2" t="s">
        <v>3</v>
      </c>
      <c r="E13" s="2">
        <v>1</v>
      </c>
      <c r="F13" s="53"/>
      <c r="G13" s="44">
        <f t="shared" ref="G13:G16" si="0">C13*E13*F13</f>
        <v>0</v>
      </c>
    </row>
    <row r="14" spans="1:7" x14ac:dyDescent="0.25">
      <c r="A14" s="20" t="s">
        <v>6</v>
      </c>
      <c r="B14" s="1" t="s">
        <v>268</v>
      </c>
      <c r="C14" s="2">
        <v>708</v>
      </c>
      <c r="D14" s="2" t="s">
        <v>3</v>
      </c>
      <c r="E14" s="2">
        <v>1</v>
      </c>
      <c r="F14" s="53"/>
      <c r="G14" s="44">
        <f t="shared" si="0"/>
        <v>0</v>
      </c>
    </row>
    <row r="15" spans="1:7" x14ac:dyDescent="0.25">
      <c r="A15" s="20" t="s">
        <v>7</v>
      </c>
      <c r="B15" s="1" t="s">
        <v>267</v>
      </c>
      <c r="C15" s="2">
        <v>176</v>
      </c>
      <c r="D15" s="2" t="s">
        <v>3</v>
      </c>
      <c r="E15" s="2">
        <v>1</v>
      </c>
      <c r="F15" s="53"/>
      <c r="G15" s="44">
        <f t="shared" si="0"/>
        <v>0</v>
      </c>
    </row>
    <row r="16" spans="1:7" x14ac:dyDescent="0.25">
      <c r="A16" s="20" t="s">
        <v>8</v>
      </c>
      <c r="B16" s="3" t="s">
        <v>9</v>
      </c>
      <c r="C16" s="2">
        <v>110</v>
      </c>
      <c r="D16" s="2" t="s">
        <v>3</v>
      </c>
      <c r="E16" s="2">
        <v>1</v>
      </c>
      <c r="F16" s="53"/>
      <c r="G16" s="44">
        <f t="shared" si="0"/>
        <v>0</v>
      </c>
    </row>
    <row r="17" spans="1:7" s="41" customFormat="1" ht="51.75" customHeight="1" x14ac:dyDescent="0.25">
      <c r="A17" s="58" t="s">
        <v>232</v>
      </c>
      <c r="B17" s="58"/>
      <c r="C17" s="10" t="s">
        <v>244</v>
      </c>
      <c r="D17" s="10" t="s">
        <v>239</v>
      </c>
      <c r="E17" s="10" t="s">
        <v>240</v>
      </c>
      <c r="F17" s="12" t="s">
        <v>241</v>
      </c>
      <c r="G17" s="10" t="s">
        <v>242</v>
      </c>
    </row>
    <row r="18" spans="1:7" x14ac:dyDescent="0.25">
      <c r="A18" s="21" t="s">
        <v>67</v>
      </c>
      <c r="B18" s="1" t="s">
        <v>11</v>
      </c>
      <c r="C18" s="4">
        <v>4621</v>
      </c>
      <c r="D18" s="2" t="s">
        <v>3</v>
      </c>
      <c r="E18" s="2">
        <v>48</v>
      </c>
      <c r="F18" s="53"/>
      <c r="G18" s="44">
        <f>C18*E18*F18</f>
        <v>0</v>
      </c>
    </row>
    <row r="19" spans="1:7" ht="28.5" x14ac:dyDescent="0.25">
      <c r="A19" s="21" t="s">
        <v>10</v>
      </c>
      <c r="B19" s="1" t="s">
        <v>13</v>
      </c>
      <c r="C19" s="4">
        <f>C18+C29+C30+C31+C32+C33+C34+C35+C36+C37+C38+C40+C41+C39</f>
        <v>7943</v>
      </c>
      <c r="D19" s="2" t="s">
        <v>3</v>
      </c>
      <c r="E19" s="2">
        <v>1</v>
      </c>
      <c r="F19" s="53"/>
      <c r="G19" s="44">
        <f t="shared" ref="G19:G47" si="1">C19*E19*F19</f>
        <v>0</v>
      </c>
    </row>
    <row r="20" spans="1:7" x14ac:dyDescent="0.25">
      <c r="A20" s="21" t="s">
        <v>12</v>
      </c>
      <c r="B20" s="5" t="s">
        <v>15</v>
      </c>
      <c r="C20" s="4">
        <v>1</v>
      </c>
      <c r="D20" s="2" t="s">
        <v>3</v>
      </c>
      <c r="E20" s="4">
        <v>1</v>
      </c>
      <c r="F20" s="53"/>
      <c r="G20" s="44">
        <f t="shared" si="1"/>
        <v>0</v>
      </c>
    </row>
    <row r="21" spans="1:7" x14ac:dyDescent="0.25">
      <c r="A21" s="21" t="s">
        <v>14</v>
      </c>
      <c r="B21" s="5" t="s">
        <v>17</v>
      </c>
      <c r="C21" s="4">
        <v>1</v>
      </c>
      <c r="D21" s="2" t="s">
        <v>3</v>
      </c>
      <c r="E21" s="4">
        <v>1</v>
      </c>
      <c r="F21" s="53"/>
      <c r="G21" s="44">
        <f t="shared" si="1"/>
        <v>0</v>
      </c>
    </row>
    <row r="22" spans="1:7" x14ac:dyDescent="0.25">
      <c r="A22" s="21" t="s">
        <v>16</v>
      </c>
      <c r="B22" s="5" t="s">
        <v>19</v>
      </c>
      <c r="C22" s="4">
        <v>43</v>
      </c>
      <c r="D22" s="2" t="s">
        <v>3</v>
      </c>
      <c r="E22" s="4">
        <v>1</v>
      </c>
      <c r="F22" s="53"/>
      <c r="G22" s="44">
        <f t="shared" si="1"/>
        <v>0</v>
      </c>
    </row>
    <row r="23" spans="1:7" ht="25.5" x14ac:dyDescent="0.25">
      <c r="A23" s="21" t="s">
        <v>18</v>
      </c>
      <c r="B23" s="5" t="s">
        <v>256</v>
      </c>
      <c r="C23" s="4">
        <v>790</v>
      </c>
      <c r="D23" s="2" t="s">
        <v>3</v>
      </c>
      <c r="E23" s="2">
        <v>48</v>
      </c>
      <c r="F23" s="53"/>
      <c r="G23" s="44">
        <f t="shared" si="1"/>
        <v>0</v>
      </c>
    </row>
    <row r="24" spans="1:7" x14ac:dyDescent="0.25">
      <c r="A24" s="21" t="s">
        <v>20</v>
      </c>
      <c r="B24" s="13" t="s">
        <v>257</v>
      </c>
      <c r="C24" s="4">
        <v>437</v>
      </c>
      <c r="D24" s="2" t="s">
        <v>3</v>
      </c>
      <c r="E24" s="2">
        <v>48</v>
      </c>
      <c r="F24" s="53"/>
      <c r="G24" s="44">
        <f t="shared" si="1"/>
        <v>0</v>
      </c>
    </row>
    <row r="25" spans="1:7" x14ac:dyDescent="0.25">
      <c r="A25" s="21" t="s">
        <v>21</v>
      </c>
      <c r="B25" s="13" t="s">
        <v>258</v>
      </c>
      <c r="C25" s="4">
        <v>1</v>
      </c>
      <c r="D25" s="2" t="s">
        <v>3</v>
      </c>
      <c r="E25" s="2">
        <v>48</v>
      </c>
      <c r="F25" s="53"/>
      <c r="G25" s="44">
        <f t="shared" si="1"/>
        <v>0</v>
      </c>
    </row>
    <row r="26" spans="1:7" x14ac:dyDescent="0.25">
      <c r="A26" s="21" t="s">
        <v>22</v>
      </c>
      <c r="B26" s="5" t="s">
        <v>259</v>
      </c>
      <c r="C26" s="4">
        <v>37</v>
      </c>
      <c r="D26" s="2" t="s">
        <v>3</v>
      </c>
      <c r="E26" s="2">
        <v>48</v>
      </c>
      <c r="F26" s="53"/>
      <c r="G26" s="44">
        <f t="shared" si="1"/>
        <v>0</v>
      </c>
    </row>
    <row r="27" spans="1:7" ht="25.5" x14ac:dyDescent="0.25">
      <c r="A27" s="21" t="s">
        <v>23</v>
      </c>
      <c r="B27" s="5" t="s">
        <v>260</v>
      </c>
      <c r="C27" s="4">
        <v>27</v>
      </c>
      <c r="D27" s="2" t="s">
        <v>3</v>
      </c>
      <c r="E27" s="2">
        <v>48</v>
      </c>
      <c r="F27" s="53"/>
      <c r="G27" s="44">
        <f t="shared" si="1"/>
        <v>0</v>
      </c>
    </row>
    <row r="28" spans="1:7" ht="25.5" x14ac:dyDescent="0.25">
      <c r="A28" s="21" t="s">
        <v>24</v>
      </c>
      <c r="B28" s="5" t="s">
        <v>261</v>
      </c>
      <c r="C28" s="4">
        <v>58</v>
      </c>
      <c r="D28" s="2" t="s">
        <v>3</v>
      </c>
      <c r="E28" s="2">
        <v>48</v>
      </c>
      <c r="F28" s="53"/>
      <c r="G28" s="44">
        <f t="shared" si="1"/>
        <v>0</v>
      </c>
    </row>
    <row r="29" spans="1:7" x14ac:dyDescent="0.25">
      <c r="A29" s="21" t="s">
        <v>25</v>
      </c>
      <c r="B29" s="5" t="s">
        <v>61</v>
      </c>
      <c r="C29" s="4">
        <v>511</v>
      </c>
      <c r="D29" s="2" t="s">
        <v>3</v>
      </c>
      <c r="E29" s="2">
        <v>48</v>
      </c>
      <c r="F29" s="53"/>
      <c r="G29" s="44">
        <f t="shared" si="1"/>
        <v>0</v>
      </c>
    </row>
    <row r="30" spans="1:7" x14ac:dyDescent="0.25">
      <c r="A30" s="21" t="s">
        <v>26</v>
      </c>
      <c r="B30" s="5" t="s">
        <v>62</v>
      </c>
      <c r="C30" s="4">
        <v>705</v>
      </c>
      <c r="D30" s="2" t="s">
        <v>3</v>
      </c>
      <c r="E30" s="2">
        <v>48</v>
      </c>
      <c r="F30" s="53"/>
      <c r="G30" s="44">
        <f t="shared" si="1"/>
        <v>0</v>
      </c>
    </row>
    <row r="31" spans="1:7" x14ac:dyDescent="0.25">
      <c r="A31" s="21" t="s">
        <v>27</v>
      </c>
      <c r="B31" s="5" t="s">
        <v>63</v>
      </c>
      <c r="C31" s="4">
        <v>155</v>
      </c>
      <c r="D31" s="2" t="s">
        <v>3</v>
      </c>
      <c r="E31" s="2">
        <v>48</v>
      </c>
      <c r="F31" s="53"/>
      <c r="G31" s="44">
        <f t="shared" si="1"/>
        <v>0</v>
      </c>
    </row>
    <row r="32" spans="1:7" x14ac:dyDescent="0.25">
      <c r="A32" s="21" t="s">
        <v>28</v>
      </c>
      <c r="B32" s="5" t="s">
        <v>64</v>
      </c>
      <c r="C32" s="4">
        <v>35</v>
      </c>
      <c r="D32" s="2" t="s">
        <v>3</v>
      </c>
      <c r="E32" s="2">
        <v>48</v>
      </c>
      <c r="F32" s="53"/>
      <c r="G32" s="44">
        <f t="shared" si="1"/>
        <v>0</v>
      </c>
    </row>
    <row r="33" spans="1:7" x14ac:dyDescent="0.25">
      <c r="A33" s="21" t="s">
        <v>29</v>
      </c>
      <c r="B33" s="5" t="s">
        <v>65</v>
      </c>
      <c r="C33" s="4">
        <v>30</v>
      </c>
      <c r="D33" s="2" t="s">
        <v>3</v>
      </c>
      <c r="E33" s="2">
        <v>48</v>
      </c>
      <c r="F33" s="53"/>
      <c r="G33" s="44">
        <f t="shared" si="1"/>
        <v>0</v>
      </c>
    </row>
    <row r="34" spans="1:7" x14ac:dyDescent="0.25">
      <c r="A34" s="21" t="s">
        <v>30</v>
      </c>
      <c r="B34" s="5" t="s">
        <v>33</v>
      </c>
      <c r="C34" s="4">
        <v>464</v>
      </c>
      <c r="D34" s="2" t="s">
        <v>3</v>
      </c>
      <c r="E34" s="2">
        <v>48</v>
      </c>
      <c r="F34" s="53"/>
      <c r="G34" s="44">
        <f t="shared" si="1"/>
        <v>0</v>
      </c>
    </row>
    <row r="35" spans="1:7" x14ac:dyDescent="0.25">
      <c r="A35" s="21" t="s">
        <v>31</v>
      </c>
      <c r="B35" s="5" t="s">
        <v>36</v>
      </c>
      <c r="C35" s="4">
        <v>899</v>
      </c>
      <c r="D35" s="2" t="s">
        <v>3</v>
      </c>
      <c r="E35" s="2">
        <v>48</v>
      </c>
      <c r="F35" s="53"/>
      <c r="G35" s="44">
        <f t="shared" si="1"/>
        <v>0</v>
      </c>
    </row>
    <row r="36" spans="1:7" x14ac:dyDescent="0.25">
      <c r="A36" s="21" t="s">
        <v>32</v>
      </c>
      <c r="B36" s="5" t="s">
        <v>59</v>
      </c>
      <c r="C36" s="4">
        <v>278</v>
      </c>
      <c r="D36" s="2" t="s">
        <v>3</v>
      </c>
      <c r="E36" s="2">
        <v>48</v>
      </c>
      <c r="F36" s="53"/>
      <c r="G36" s="44">
        <f t="shared" si="1"/>
        <v>0</v>
      </c>
    </row>
    <row r="37" spans="1:7" x14ac:dyDescent="0.25">
      <c r="A37" s="21" t="s">
        <v>34</v>
      </c>
      <c r="B37" s="5" t="s">
        <v>60</v>
      </c>
      <c r="C37" s="4">
        <v>221</v>
      </c>
      <c r="D37" s="2" t="s">
        <v>3</v>
      </c>
      <c r="E37" s="2">
        <v>48</v>
      </c>
      <c r="F37" s="53"/>
      <c r="G37" s="44">
        <f t="shared" si="1"/>
        <v>0</v>
      </c>
    </row>
    <row r="38" spans="1:7" x14ac:dyDescent="0.25">
      <c r="A38" s="21" t="s">
        <v>35</v>
      </c>
      <c r="B38" s="5" t="s">
        <v>40</v>
      </c>
      <c r="C38" s="4">
        <v>5</v>
      </c>
      <c r="D38" s="2" t="s">
        <v>3</v>
      </c>
      <c r="E38" s="2">
        <v>48</v>
      </c>
      <c r="F38" s="53"/>
      <c r="G38" s="44">
        <f t="shared" si="1"/>
        <v>0</v>
      </c>
    </row>
    <row r="39" spans="1:7" x14ac:dyDescent="0.25">
      <c r="A39" s="21" t="s">
        <v>37</v>
      </c>
      <c r="B39" s="5" t="s">
        <v>42</v>
      </c>
      <c r="C39" s="4">
        <v>5</v>
      </c>
      <c r="D39" s="2" t="s">
        <v>3</v>
      </c>
      <c r="E39" s="2">
        <v>48</v>
      </c>
      <c r="F39" s="53"/>
      <c r="G39" s="44">
        <f t="shared" si="1"/>
        <v>0</v>
      </c>
    </row>
    <row r="40" spans="1:7" x14ac:dyDescent="0.25">
      <c r="A40" s="21" t="s">
        <v>38</v>
      </c>
      <c r="B40" s="5" t="s">
        <v>44</v>
      </c>
      <c r="C40" s="4">
        <v>9</v>
      </c>
      <c r="D40" s="2" t="s">
        <v>3</v>
      </c>
      <c r="E40" s="2">
        <v>48</v>
      </c>
      <c r="F40" s="53"/>
      <c r="G40" s="44">
        <f t="shared" si="1"/>
        <v>0</v>
      </c>
    </row>
    <row r="41" spans="1:7" x14ac:dyDescent="0.25">
      <c r="A41" s="21" t="s">
        <v>39</v>
      </c>
      <c r="B41" s="5" t="s">
        <v>46</v>
      </c>
      <c r="C41" s="4">
        <v>5</v>
      </c>
      <c r="D41" s="2" t="s">
        <v>3</v>
      </c>
      <c r="E41" s="2">
        <v>48</v>
      </c>
      <c r="F41" s="53"/>
      <c r="G41" s="44">
        <f t="shared" si="1"/>
        <v>0</v>
      </c>
    </row>
    <row r="42" spans="1:7" x14ac:dyDescent="0.25">
      <c r="A42" s="21" t="s">
        <v>41</v>
      </c>
      <c r="B42" s="5" t="s">
        <v>48</v>
      </c>
      <c r="C42" s="4">
        <v>1218</v>
      </c>
      <c r="D42" s="2" t="s">
        <v>3</v>
      </c>
      <c r="E42" s="2">
        <v>48</v>
      </c>
      <c r="F42" s="53"/>
      <c r="G42" s="44">
        <f t="shared" si="1"/>
        <v>0</v>
      </c>
    </row>
    <row r="43" spans="1:7" x14ac:dyDescent="0.25">
      <c r="A43" s="21" t="s">
        <v>43</v>
      </c>
      <c r="B43" s="5" t="s">
        <v>50</v>
      </c>
      <c r="C43" s="4">
        <v>1218</v>
      </c>
      <c r="D43" s="2" t="s">
        <v>3</v>
      </c>
      <c r="E43" s="2">
        <v>48</v>
      </c>
      <c r="F43" s="53"/>
      <c r="G43" s="44">
        <f t="shared" si="1"/>
        <v>0</v>
      </c>
    </row>
    <row r="44" spans="1:7" ht="28.5" x14ac:dyDescent="0.25">
      <c r="A44" s="21" t="s">
        <v>45</v>
      </c>
      <c r="B44" s="5" t="s">
        <v>66</v>
      </c>
      <c r="C44" s="4">
        <v>30</v>
      </c>
      <c r="D44" s="2" t="s">
        <v>3</v>
      </c>
      <c r="E44" s="2">
        <v>48</v>
      </c>
      <c r="F44" s="53"/>
      <c r="G44" s="44">
        <f t="shared" si="1"/>
        <v>0</v>
      </c>
    </row>
    <row r="45" spans="1:7" x14ac:dyDescent="0.25">
      <c r="A45" s="21" t="s">
        <v>47</v>
      </c>
      <c r="B45" s="5" t="s">
        <v>263</v>
      </c>
      <c r="C45" s="4">
        <v>110</v>
      </c>
      <c r="D45" s="2" t="s">
        <v>3</v>
      </c>
      <c r="E45" s="2">
        <v>48</v>
      </c>
      <c r="F45" s="53"/>
      <c r="G45" s="44">
        <f t="shared" si="1"/>
        <v>0</v>
      </c>
    </row>
    <row r="46" spans="1:7" x14ac:dyDescent="0.25">
      <c r="A46" s="21" t="s">
        <v>49</v>
      </c>
      <c r="B46" s="5" t="s">
        <v>56</v>
      </c>
      <c r="C46" s="4">
        <v>210</v>
      </c>
      <c r="D46" s="2" t="s">
        <v>3</v>
      </c>
      <c r="E46" s="2">
        <v>48</v>
      </c>
      <c r="F46" s="53"/>
      <c r="G46" s="44">
        <f t="shared" si="1"/>
        <v>0</v>
      </c>
    </row>
    <row r="47" spans="1:7" x14ac:dyDescent="0.25">
      <c r="A47" s="21" t="s">
        <v>51</v>
      </c>
      <c r="B47" s="5" t="s">
        <v>58</v>
      </c>
      <c r="C47" s="4">
        <v>414</v>
      </c>
      <c r="D47" s="2" t="s">
        <v>3</v>
      </c>
      <c r="E47" s="2">
        <v>48</v>
      </c>
      <c r="F47" s="53"/>
      <c r="G47" s="44">
        <f t="shared" si="1"/>
        <v>0</v>
      </c>
    </row>
    <row r="48" spans="1:7" ht="51.75" customHeight="1" x14ac:dyDescent="0.25">
      <c r="A48" s="58" t="s">
        <v>231</v>
      </c>
      <c r="B48" s="58"/>
      <c r="C48" s="10" t="s">
        <v>244</v>
      </c>
      <c r="D48" s="10" t="s">
        <v>239</v>
      </c>
      <c r="E48" s="10" t="s">
        <v>240</v>
      </c>
      <c r="F48" s="12" t="s">
        <v>241</v>
      </c>
      <c r="G48" s="10" t="s">
        <v>242</v>
      </c>
    </row>
    <row r="49" spans="1:7" x14ac:dyDescent="0.25">
      <c r="A49" s="21" t="s">
        <v>52</v>
      </c>
      <c r="B49" s="8" t="s">
        <v>264</v>
      </c>
      <c r="C49" s="4">
        <v>45152.558333333342</v>
      </c>
      <c r="D49" s="22" t="s">
        <v>81</v>
      </c>
      <c r="E49" s="23">
        <v>48</v>
      </c>
      <c r="F49" s="53"/>
      <c r="G49" s="44">
        <f>C49*E49*F49</f>
        <v>0</v>
      </c>
    </row>
    <row r="50" spans="1:7" x14ac:dyDescent="0.25">
      <c r="A50" s="21" t="s">
        <v>53</v>
      </c>
      <c r="B50" s="8" t="s">
        <v>68</v>
      </c>
      <c r="C50" s="4">
        <v>15615.375</v>
      </c>
      <c r="D50" s="22" t="s">
        <v>81</v>
      </c>
      <c r="E50" s="23">
        <v>48</v>
      </c>
      <c r="F50" s="53"/>
      <c r="G50" s="44">
        <f t="shared" ref="G50:G62" si="2">C50*E50*F50</f>
        <v>0</v>
      </c>
    </row>
    <row r="51" spans="1:7" x14ac:dyDescent="0.25">
      <c r="A51" s="21" t="s">
        <v>54</v>
      </c>
      <c r="B51" s="8" t="s">
        <v>69</v>
      </c>
      <c r="C51" s="4">
        <v>20874.5916666667</v>
      </c>
      <c r="D51" s="22" t="s">
        <v>81</v>
      </c>
      <c r="E51" s="23">
        <v>48</v>
      </c>
      <c r="F51" s="53"/>
      <c r="G51" s="44">
        <f t="shared" si="2"/>
        <v>0</v>
      </c>
    </row>
    <row r="52" spans="1:7" x14ac:dyDescent="0.25">
      <c r="A52" s="21" t="s">
        <v>55</v>
      </c>
      <c r="B52" s="8" t="s">
        <v>70</v>
      </c>
      <c r="C52" s="4">
        <v>6853.8833333333341</v>
      </c>
      <c r="D52" s="22" t="s">
        <v>81</v>
      </c>
      <c r="E52" s="23">
        <v>48</v>
      </c>
      <c r="F52" s="53"/>
      <c r="G52" s="44">
        <f t="shared" si="2"/>
        <v>0</v>
      </c>
    </row>
    <row r="53" spans="1:7" x14ac:dyDescent="0.25">
      <c r="A53" s="21" t="s">
        <v>57</v>
      </c>
      <c r="B53" s="8" t="s">
        <v>71</v>
      </c>
      <c r="C53" s="4">
        <v>8073.4333333332997</v>
      </c>
      <c r="D53" s="22" t="s">
        <v>81</v>
      </c>
      <c r="E53" s="23">
        <v>48</v>
      </c>
      <c r="F53" s="53"/>
      <c r="G53" s="44">
        <f t="shared" si="2"/>
        <v>0</v>
      </c>
    </row>
    <row r="54" spans="1:7" x14ac:dyDescent="0.25">
      <c r="A54" s="21" t="s">
        <v>83</v>
      </c>
      <c r="B54" s="8" t="s">
        <v>72</v>
      </c>
      <c r="C54" s="4">
        <v>7016.3</v>
      </c>
      <c r="D54" s="22" t="s">
        <v>81</v>
      </c>
      <c r="E54" s="23">
        <v>48</v>
      </c>
      <c r="F54" s="53"/>
      <c r="G54" s="44">
        <f t="shared" si="2"/>
        <v>0</v>
      </c>
    </row>
    <row r="55" spans="1:7" x14ac:dyDescent="0.25">
      <c r="A55" s="21" t="s">
        <v>84</v>
      </c>
      <c r="B55" s="8" t="s">
        <v>73</v>
      </c>
      <c r="C55" s="4">
        <v>1208.2249999999999</v>
      </c>
      <c r="D55" s="22" t="s">
        <v>81</v>
      </c>
      <c r="E55" s="23">
        <v>48</v>
      </c>
      <c r="F55" s="53"/>
      <c r="G55" s="44">
        <f t="shared" si="2"/>
        <v>0</v>
      </c>
    </row>
    <row r="56" spans="1:7" ht="28.5" x14ac:dyDescent="0.25">
      <c r="A56" s="21" t="s">
        <v>85</v>
      </c>
      <c r="B56" s="8" t="s">
        <v>74</v>
      </c>
      <c r="C56" s="4">
        <v>1902.7416666666668</v>
      </c>
      <c r="D56" s="22" t="s">
        <v>81</v>
      </c>
      <c r="E56" s="23">
        <v>48</v>
      </c>
      <c r="F56" s="53"/>
      <c r="G56" s="44">
        <f t="shared" si="2"/>
        <v>0</v>
      </c>
    </row>
    <row r="57" spans="1:7" x14ac:dyDescent="0.25">
      <c r="A57" s="21" t="s">
        <v>86</v>
      </c>
      <c r="B57" s="8" t="s">
        <v>75</v>
      </c>
      <c r="C57" s="4">
        <v>26.216666666666669</v>
      </c>
      <c r="D57" s="22" t="s">
        <v>81</v>
      </c>
      <c r="E57" s="23">
        <v>48</v>
      </c>
      <c r="F57" s="53"/>
      <c r="G57" s="44">
        <f t="shared" si="2"/>
        <v>0</v>
      </c>
    </row>
    <row r="58" spans="1:7" x14ac:dyDescent="0.25">
      <c r="A58" s="21" t="s">
        <v>87</v>
      </c>
      <c r="B58" s="8" t="s">
        <v>76</v>
      </c>
      <c r="C58" s="4">
        <v>1465.5916666666667</v>
      </c>
      <c r="D58" s="22" t="s">
        <v>81</v>
      </c>
      <c r="E58" s="23">
        <v>48</v>
      </c>
      <c r="F58" s="53"/>
      <c r="G58" s="44">
        <f t="shared" si="2"/>
        <v>0</v>
      </c>
    </row>
    <row r="59" spans="1:7" x14ac:dyDescent="0.25">
      <c r="A59" s="21" t="s">
        <v>88</v>
      </c>
      <c r="B59" s="8" t="s">
        <v>77</v>
      </c>
      <c r="C59" s="4">
        <v>18296</v>
      </c>
      <c r="D59" s="22" t="s">
        <v>81</v>
      </c>
      <c r="E59" s="23">
        <v>48</v>
      </c>
      <c r="F59" s="53"/>
      <c r="G59" s="44">
        <f t="shared" si="2"/>
        <v>0</v>
      </c>
    </row>
    <row r="60" spans="1:7" x14ac:dyDescent="0.25">
      <c r="A60" s="21" t="s">
        <v>89</v>
      </c>
      <c r="B60" s="8" t="s">
        <v>78</v>
      </c>
      <c r="C60" s="4">
        <v>731.08333333333337</v>
      </c>
      <c r="D60" s="22" t="s">
        <v>81</v>
      </c>
      <c r="E60" s="23">
        <v>48</v>
      </c>
      <c r="F60" s="53"/>
      <c r="G60" s="44">
        <f t="shared" si="2"/>
        <v>0</v>
      </c>
    </row>
    <row r="61" spans="1:7" ht="28.5" x14ac:dyDescent="0.25">
      <c r="A61" s="21" t="s">
        <v>90</v>
      </c>
      <c r="B61" s="8" t="s">
        <v>79</v>
      </c>
      <c r="C61" s="4">
        <v>10321.4666666667</v>
      </c>
      <c r="D61" s="22" t="s">
        <v>82</v>
      </c>
      <c r="E61" s="23">
        <v>48</v>
      </c>
      <c r="F61" s="53"/>
      <c r="G61" s="44">
        <f t="shared" si="2"/>
        <v>0</v>
      </c>
    </row>
    <row r="62" spans="1:7" ht="28.5" x14ac:dyDescent="0.25">
      <c r="A62" s="21" t="s">
        <v>91</v>
      </c>
      <c r="B62" s="8" t="s">
        <v>80</v>
      </c>
      <c r="C62" s="4">
        <v>22973.9</v>
      </c>
      <c r="D62" s="22" t="s">
        <v>82</v>
      </c>
      <c r="E62" s="23">
        <v>48</v>
      </c>
      <c r="F62" s="53"/>
      <c r="G62" s="44">
        <f t="shared" si="2"/>
        <v>0</v>
      </c>
    </row>
    <row r="63" spans="1:7" ht="18" x14ac:dyDescent="0.25">
      <c r="A63" s="46" t="s">
        <v>92</v>
      </c>
      <c r="B63" s="47"/>
      <c r="C63" s="47"/>
      <c r="D63" s="47"/>
      <c r="E63" s="47"/>
      <c r="F63" s="52"/>
      <c r="G63" s="48"/>
    </row>
    <row r="64" spans="1:7" s="41" customFormat="1" ht="73.5" customHeight="1" x14ac:dyDescent="0.25">
      <c r="A64" s="58" t="s">
        <v>228</v>
      </c>
      <c r="B64" s="58"/>
      <c r="C64" s="10" t="s">
        <v>244</v>
      </c>
      <c r="D64" s="10" t="s">
        <v>239</v>
      </c>
      <c r="E64" s="10" t="s">
        <v>240</v>
      </c>
      <c r="F64" s="12" t="s">
        <v>241</v>
      </c>
      <c r="G64" s="10" t="s">
        <v>242</v>
      </c>
    </row>
    <row r="65" spans="1:7" x14ac:dyDescent="0.25">
      <c r="A65" s="24" t="s">
        <v>93</v>
      </c>
      <c r="B65" s="11" t="s">
        <v>94</v>
      </c>
      <c r="C65" s="2">
        <v>2</v>
      </c>
      <c r="D65" s="2" t="s">
        <v>3</v>
      </c>
      <c r="E65" s="2">
        <v>48</v>
      </c>
      <c r="F65" s="53"/>
      <c r="G65" s="44">
        <f t="shared" ref="G65:G66" si="3">C65*E65*F65</f>
        <v>0</v>
      </c>
    </row>
    <row r="66" spans="1:7" ht="28.5" x14ac:dyDescent="0.25">
      <c r="A66" s="24" t="s">
        <v>95</v>
      </c>
      <c r="B66" s="8" t="s">
        <v>262</v>
      </c>
      <c r="C66" s="2">
        <v>2</v>
      </c>
      <c r="D66" s="2" t="s">
        <v>3</v>
      </c>
      <c r="E66" s="2">
        <v>48</v>
      </c>
      <c r="F66" s="53"/>
      <c r="G66" s="44">
        <f t="shared" si="3"/>
        <v>0</v>
      </c>
    </row>
    <row r="67" spans="1:7" ht="29.25" x14ac:dyDescent="0.25">
      <c r="A67" s="25"/>
      <c r="B67" s="9" t="s">
        <v>96</v>
      </c>
      <c r="C67" s="9"/>
      <c r="D67" s="9"/>
      <c r="E67" s="9"/>
      <c r="F67" s="54"/>
      <c r="G67" s="26"/>
    </row>
    <row r="68" spans="1:7" x14ac:dyDescent="0.25">
      <c r="A68" s="27" t="s">
        <v>97</v>
      </c>
      <c r="B68" s="8" t="s">
        <v>98</v>
      </c>
      <c r="C68" s="2">
        <v>2</v>
      </c>
      <c r="D68" s="2" t="s">
        <v>3</v>
      </c>
      <c r="E68" s="2">
        <v>48</v>
      </c>
      <c r="F68" s="53"/>
      <c r="G68" s="44">
        <f t="shared" ref="G68" si="4">C68*E68*F68</f>
        <v>0</v>
      </c>
    </row>
    <row r="69" spans="1:7" x14ac:dyDescent="0.25">
      <c r="A69" s="25"/>
      <c r="B69" s="9" t="s">
        <v>99</v>
      </c>
      <c r="C69" s="9"/>
      <c r="D69" s="9"/>
      <c r="E69" s="9"/>
      <c r="F69" s="54"/>
      <c r="G69" s="26"/>
    </row>
    <row r="70" spans="1:7" ht="28.5" x14ac:dyDescent="0.25">
      <c r="A70" s="24" t="s">
        <v>100</v>
      </c>
      <c r="B70" s="5" t="s">
        <v>101</v>
      </c>
      <c r="C70" s="6">
        <v>2</v>
      </c>
      <c r="D70" s="2" t="s">
        <v>3</v>
      </c>
      <c r="E70" s="2">
        <v>48</v>
      </c>
      <c r="F70" s="53"/>
      <c r="G70" s="44">
        <f t="shared" ref="G70" si="5">C70*E70*F70</f>
        <v>0</v>
      </c>
    </row>
    <row r="71" spans="1:7" s="41" customFormat="1" ht="54" customHeight="1" x14ac:dyDescent="0.25">
      <c r="A71" s="58" t="s">
        <v>102</v>
      </c>
      <c r="B71" s="58"/>
      <c r="C71" s="10" t="s">
        <v>244</v>
      </c>
      <c r="D71" s="10" t="s">
        <v>239</v>
      </c>
      <c r="E71" s="10" t="s">
        <v>240</v>
      </c>
      <c r="F71" s="12" t="s">
        <v>241</v>
      </c>
      <c r="G71" s="10" t="s">
        <v>242</v>
      </c>
    </row>
    <row r="72" spans="1:7" x14ac:dyDescent="0.25">
      <c r="A72" s="24" t="s">
        <v>103</v>
      </c>
      <c r="B72" s="5" t="s">
        <v>104</v>
      </c>
      <c r="C72" s="4">
        <v>817</v>
      </c>
      <c r="D72" s="2" t="s">
        <v>3</v>
      </c>
      <c r="E72" s="28">
        <v>48</v>
      </c>
      <c r="F72" s="53"/>
      <c r="G72" s="44">
        <f t="shared" ref="G72:G81" si="6">C72*E72*F72</f>
        <v>0</v>
      </c>
    </row>
    <row r="73" spans="1:7" x14ac:dyDescent="0.25">
      <c r="A73" s="24" t="s">
        <v>105</v>
      </c>
      <c r="B73" s="5" t="s">
        <v>106</v>
      </c>
      <c r="C73" s="4">
        <v>309</v>
      </c>
      <c r="D73" s="2" t="s">
        <v>3</v>
      </c>
      <c r="E73" s="28">
        <v>48</v>
      </c>
      <c r="F73" s="53"/>
      <c r="G73" s="44">
        <f t="shared" si="6"/>
        <v>0</v>
      </c>
    </row>
    <row r="74" spans="1:7" x14ac:dyDescent="0.25">
      <c r="A74" s="24" t="s">
        <v>107</v>
      </c>
      <c r="B74" s="5" t="s">
        <v>108</v>
      </c>
      <c r="C74" s="4">
        <v>3</v>
      </c>
      <c r="D74" s="2" t="s">
        <v>3</v>
      </c>
      <c r="E74" s="28">
        <v>48</v>
      </c>
      <c r="F74" s="53"/>
      <c r="G74" s="44">
        <f t="shared" si="6"/>
        <v>0</v>
      </c>
    </row>
    <row r="75" spans="1:7" x14ac:dyDescent="0.25">
      <c r="A75" s="24" t="s">
        <v>109</v>
      </c>
      <c r="B75" s="5" t="s">
        <v>110</v>
      </c>
      <c r="C75" s="4">
        <f>43+10</f>
        <v>53</v>
      </c>
      <c r="D75" s="4" t="s">
        <v>3</v>
      </c>
      <c r="E75" s="29">
        <v>48</v>
      </c>
      <c r="F75" s="53"/>
      <c r="G75" s="44">
        <f t="shared" si="6"/>
        <v>0</v>
      </c>
    </row>
    <row r="76" spans="1:7" x14ac:dyDescent="0.25">
      <c r="A76" s="24" t="s">
        <v>229</v>
      </c>
      <c r="B76" s="5" t="s">
        <v>224</v>
      </c>
      <c r="C76" s="4">
        <f>97+11</f>
        <v>108</v>
      </c>
      <c r="D76" s="2" t="s">
        <v>3</v>
      </c>
      <c r="E76" s="28">
        <v>48</v>
      </c>
      <c r="F76" s="53"/>
      <c r="G76" s="44">
        <f t="shared" si="6"/>
        <v>0</v>
      </c>
    </row>
    <row r="77" spans="1:7" x14ac:dyDescent="0.25">
      <c r="A77" s="24" t="s">
        <v>112</v>
      </c>
      <c r="B77" s="5" t="s">
        <v>111</v>
      </c>
      <c r="C77" s="4">
        <v>1</v>
      </c>
      <c r="D77" s="2" t="s">
        <v>3</v>
      </c>
      <c r="E77" s="28">
        <v>48</v>
      </c>
      <c r="F77" s="53"/>
      <c r="G77" s="44">
        <f t="shared" si="6"/>
        <v>0</v>
      </c>
    </row>
    <row r="78" spans="1:7" x14ac:dyDescent="0.25">
      <c r="A78" s="24" t="s">
        <v>114</v>
      </c>
      <c r="B78" s="5" t="s">
        <v>113</v>
      </c>
      <c r="C78" s="4">
        <v>1</v>
      </c>
      <c r="D78" s="2" t="s">
        <v>3</v>
      </c>
      <c r="E78" s="28">
        <v>48</v>
      </c>
      <c r="F78" s="53"/>
      <c r="G78" s="44">
        <f t="shared" si="6"/>
        <v>0</v>
      </c>
    </row>
    <row r="79" spans="1:7" x14ac:dyDescent="0.25">
      <c r="A79" s="24" t="s">
        <v>116</v>
      </c>
      <c r="B79" s="5" t="s">
        <v>115</v>
      </c>
      <c r="C79" s="4">
        <v>1</v>
      </c>
      <c r="D79" s="2" t="s">
        <v>3</v>
      </c>
      <c r="E79" s="28">
        <v>48</v>
      </c>
      <c r="F79" s="53"/>
      <c r="G79" s="44">
        <f t="shared" si="6"/>
        <v>0</v>
      </c>
    </row>
    <row r="80" spans="1:7" x14ac:dyDescent="0.25">
      <c r="A80" s="24" t="s">
        <v>118</v>
      </c>
      <c r="B80" s="5" t="s">
        <v>117</v>
      </c>
      <c r="C80" s="4">
        <v>1</v>
      </c>
      <c r="D80" s="2" t="s">
        <v>3</v>
      </c>
      <c r="E80" s="28">
        <v>48</v>
      </c>
      <c r="F80" s="53"/>
      <c r="G80" s="44">
        <f t="shared" si="6"/>
        <v>0</v>
      </c>
    </row>
    <row r="81" spans="1:7" x14ac:dyDescent="0.25">
      <c r="A81" s="24" t="s">
        <v>169</v>
      </c>
      <c r="B81" s="5" t="s">
        <v>119</v>
      </c>
      <c r="C81" s="4">
        <v>1</v>
      </c>
      <c r="D81" s="2" t="s">
        <v>3</v>
      </c>
      <c r="E81" s="28">
        <v>48</v>
      </c>
      <c r="F81" s="53"/>
      <c r="G81" s="44">
        <f t="shared" si="6"/>
        <v>0</v>
      </c>
    </row>
    <row r="82" spans="1:7" s="41" customFormat="1" ht="54" customHeight="1" x14ac:dyDescent="0.25">
      <c r="A82" s="58" t="s">
        <v>120</v>
      </c>
      <c r="B82" s="58"/>
      <c r="C82" s="10" t="s">
        <v>244</v>
      </c>
      <c r="D82" s="10" t="s">
        <v>239</v>
      </c>
      <c r="E82" s="10" t="s">
        <v>240</v>
      </c>
      <c r="F82" s="12" t="s">
        <v>241</v>
      </c>
      <c r="G82" s="10" t="s">
        <v>242</v>
      </c>
    </row>
    <row r="83" spans="1:7" x14ac:dyDescent="0.25">
      <c r="A83" s="24" t="s">
        <v>171</v>
      </c>
      <c r="B83" s="5" t="s">
        <v>150</v>
      </c>
      <c r="C83" s="4">
        <v>19</v>
      </c>
      <c r="D83" s="2" t="s">
        <v>3</v>
      </c>
      <c r="E83" s="28">
        <v>48</v>
      </c>
      <c r="F83" s="53"/>
      <c r="G83" s="44">
        <f t="shared" ref="G83:G117" si="7">C83*E83*F83</f>
        <v>0</v>
      </c>
    </row>
    <row r="84" spans="1:7" x14ac:dyDescent="0.25">
      <c r="A84" s="24" t="s">
        <v>248</v>
      </c>
      <c r="B84" s="5" t="s">
        <v>225</v>
      </c>
      <c r="C84" s="4">
        <v>83</v>
      </c>
      <c r="D84" s="4" t="s">
        <v>3</v>
      </c>
      <c r="E84" s="29">
        <v>48</v>
      </c>
      <c r="F84" s="53"/>
      <c r="G84" s="44">
        <f t="shared" si="7"/>
        <v>0</v>
      </c>
    </row>
    <row r="85" spans="1:7" x14ac:dyDescent="0.25">
      <c r="A85" s="24" t="s">
        <v>172</v>
      </c>
      <c r="B85" s="5" t="s">
        <v>154</v>
      </c>
      <c r="C85" s="4">
        <v>7</v>
      </c>
      <c r="D85" s="2" t="s">
        <v>3</v>
      </c>
      <c r="E85" s="28">
        <v>48</v>
      </c>
      <c r="F85" s="53"/>
      <c r="G85" s="44">
        <f t="shared" si="7"/>
        <v>0</v>
      </c>
    </row>
    <row r="86" spans="1:7" x14ac:dyDescent="0.25">
      <c r="A86" s="24" t="s">
        <v>173</v>
      </c>
      <c r="B86" s="5" t="s">
        <v>155</v>
      </c>
      <c r="C86" s="4">
        <v>33</v>
      </c>
      <c r="D86" s="2" t="s">
        <v>3</v>
      </c>
      <c r="E86" s="28">
        <v>48</v>
      </c>
      <c r="F86" s="53"/>
      <c r="G86" s="44">
        <f t="shared" si="7"/>
        <v>0</v>
      </c>
    </row>
    <row r="87" spans="1:7" x14ac:dyDescent="0.25">
      <c r="A87" s="24" t="s">
        <v>170</v>
      </c>
      <c r="B87" s="5" t="s">
        <v>156</v>
      </c>
      <c r="C87" s="4">
        <v>2</v>
      </c>
      <c r="D87" s="2" t="s">
        <v>3</v>
      </c>
      <c r="E87" s="28">
        <v>48</v>
      </c>
      <c r="F87" s="53"/>
      <c r="G87" s="44">
        <f t="shared" si="7"/>
        <v>0</v>
      </c>
    </row>
    <row r="88" spans="1:7" x14ac:dyDescent="0.25">
      <c r="A88" s="24" t="s">
        <v>174</v>
      </c>
      <c r="B88" s="5" t="s">
        <v>121</v>
      </c>
      <c r="C88" s="4">
        <f>5+1</f>
        <v>6</v>
      </c>
      <c r="D88" s="2" t="s">
        <v>3</v>
      </c>
      <c r="E88" s="28">
        <v>48</v>
      </c>
      <c r="F88" s="53"/>
      <c r="G88" s="44">
        <f t="shared" si="7"/>
        <v>0</v>
      </c>
    </row>
    <row r="89" spans="1:7" x14ac:dyDescent="0.25">
      <c r="A89" s="24" t="s">
        <v>175</v>
      </c>
      <c r="B89" s="5" t="s">
        <v>122</v>
      </c>
      <c r="C89" s="4">
        <f>1+2</f>
        <v>3</v>
      </c>
      <c r="D89" s="2" t="s">
        <v>3</v>
      </c>
      <c r="E89" s="28">
        <v>48</v>
      </c>
      <c r="F89" s="53"/>
      <c r="G89" s="44">
        <f t="shared" si="7"/>
        <v>0</v>
      </c>
    </row>
    <row r="90" spans="1:7" x14ac:dyDescent="0.25">
      <c r="A90" s="24" t="s">
        <v>176</v>
      </c>
      <c r="B90" s="5" t="s">
        <v>151</v>
      </c>
      <c r="C90" s="4">
        <v>2</v>
      </c>
      <c r="D90" s="2" t="s">
        <v>3</v>
      </c>
      <c r="E90" s="28">
        <v>48</v>
      </c>
      <c r="F90" s="53"/>
      <c r="G90" s="44">
        <f t="shared" si="7"/>
        <v>0</v>
      </c>
    </row>
    <row r="91" spans="1:7" x14ac:dyDescent="0.25">
      <c r="A91" s="24" t="s">
        <v>177</v>
      </c>
      <c r="B91" s="5" t="s">
        <v>123</v>
      </c>
      <c r="C91" s="4">
        <f>2</f>
        <v>2</v>
      </c>
      <c r="D91" s="2" t="s">
        <v>3</v>
      </c>
      <c r="E91" s="28">
        <v>48</v>
      </c>
      <c r="F91" s="53"/>
      <c r="G91" s="44">
        <f t="shared" si="7"/>
        <v>0</v>
      </c>
    </row>
    <row r="92" spans="1:7" x14ac:dyDescent="0.25">
      <c r="A92" s="24" t="s">
        <v>178</v>
      </c>
      <c r="B92" s="5" t="s">
        <v>152</v>
      </c>
      <c r="C92" s="4">
        <v>1</v>
      </c>
      <c r="D92" s="2" t="s">
        <v>3</v>
      </c>
      <c r="E92" s="28">
        <v>48</v>
      </c>
      <c r="F92" s="53"/>
      <c r="G92" s="44">
        <f t="shared" si="7"/>
        <v>0</v>
      </c>
    </row>
    <row r="93" spans="1:7" x14ac:dyDescent="0.25">
      <c r="A93" s="24" t="s">
        <v>179</v>
      </c>
      <c r="B93" s="5" t="s">
        <v>157</v>
      </c>
      <c r="C93" s="4">
        <v>22</v>
      </c>
      <c r="D93" s="7" t="s">
        <v>3</v>
      </c>
      <c r="E93" s="28">
        <v>48</v>
      </c>
      <c r="F93" s="53"/>
      <c r="G93" s="44">
        <f t="shared" si="7"/>
        <v>0</v>
      </c>
    </row>
    <row r="94" spans="1:7" x14ac:dyDescent="0.25">
      <c r="A94" s="24" t="s">
        <v>180</v>
      </c>
      <c r="B94" s="5" t="s">
        <v>158</v>
      </c>
      <c r="C94" s="4">
        <v>8</v>
      </c>
      <c r="D94" s="7" t="s">
        <v>3</v>
      </c>
      <c r="E94" s="28">
        <v>48</v>
      </c>
      <c r="F94" s="53"/>
      <c r="G94" s="44">
        <f t="shared" si="7"/>
        <v>0</v>
      </c>
    </row>
    <row r="95" spans="1:7" x14ac:dyDescent="0.25">
      <c r="A95" s="24" t="s">
        <v>181</v>
      </c>
      <c r="B95" s="5" t="s">
        <v>159</v>
      </c>
      <c r="C95" s="4">
        <v>20</v>
      </c>
      <c r="D95" s="7" t="s">
        <v>3</v>
      </c>
      <c r="E95" s="28">
        <v>48</v>
      </c>
      <c r="F95" s="53"/>
      <c r="G95" s="44">
        <f t="shared" si="7"/>
        <v>0</v>
      </c>
    </row>
    <row r="96" spans="1:7" x14ac:dyDescent="0.25">
      <c r="A96" s="24" t="s">
        <v>182</v>
      </c>
      <c r="B96" s="5" t="s">
        <v>160</v>
      </c>
      <c r="C96" s="4">
        <v>6</v>
      </c>
      <c r="D96" s="7" t="s">
        <v>3</v>
      </c>
      <c r="E96" s="28">
        <v>48</v>
      </c>
      <c r="F96" s="53"/>
      <c r="G96" s="44">
        <f t="shared" si="7"/>
        <v>0</v>
      </c>
    </row>
    <row r="97" spans="1:7" x14ac:dyDescent="0.25">
      <c r="A97" s="24" t="s">
        <v>183</v>
      </c>
      <c r="B97" s="5" t="s">
        <v>161</v>
      </c>
      <c r="C97" s="4">
        <v>8</v>
      </c>
      <c r="D97" s="7" t="s">
        <v>3</v>
      </c>
      <c r="E97" s="28">
        <v>48</v>
      </c>
      <c r="F97" s="53"/>
      <c r="G97" s="44">
        <f t="shared" si="7"/>
        <v>0</v>
      </c>
    </row>
    <row r="98" spans="1:7" x14ac:dyDescent="0.25">
      <c r="A98" s="24" t="s">
        <v>184</v>
      </c>
      <c r="B98" s="5" t="s">
        <v>124</v>
      </c>
      <c r="C98" s="4">
        <v>2</v>
      </c>
      <c r="D98" s="2" t="s">
        <v>3</v>
      </c>
      <c r="E98" s="28">
        <v>48</v>
      </c>
      <c r="F98" s="53"/>
      <c r="G98" s="44">
        <f t="shared" si="7"/>
        <v>0</v>
      </c>
    </row>
    <row r="99" spans="1:7" x14ac:dyDescent="0.25">
      <c r="A99" s="24" t="s">
        <v>185</v>
      </c>
      <c r="B99" s="5" t="s">
        <v>125</v>
      </c>
      <c r="C99" s="4">
        <v>19</v>
      </c>
      <c r="D99" s="2" t="s">
        <v>3</v>
      </c>
      <c r="E99" s="28">
        <v>48</v>
      </c>
      <c r="F99" s="53"/>
      <c r="G99" s="44">
        <f t="shared" si="7"/>
        <v>0</v>
      </c>
    </row>
    <row r="100" spans="1:7" x14ac:dyDescent="0.25">
      <c r="A100" s="24" t="s">
        <v>186</v>
      </c>
      <c r="B100" s="5" t="s">
        <v>126</v>
      </c>
      <c r="C100" s="4">
        <v>17</v>
      </c>
      <c r="D100" s="2" t="s">
        <v>3</v>
      </c>
      <c r="E100" s="28">
        <v>48</v>
      </c>
      <c r="F100" s="53"/>
      <c r="G100" s="44">
        <f t="shared" si="7"/>
        <v>0</v>
      </c>
    </row>
    <row r="101" spans="1:7" x14ac:dyDescent="0.25">
      <c r="A101" s="24" t="s">
        <v>187</v>
      </c>
      <c r="B101" s="5" t="s">
        <v>127</v>
      </c>
      <c r="C101" s="4">
        <v>13</v>
      </c>
      <c r="D101" s="2" t="s">
        <v>3</v>
      </c>
      <c r="E101" s="28">
        <v>48</v>
      </c>
      <c r="F101" s="53"/>
      <c r="G101" s="44">
        <f t="shared" si="7"/>
        <v>0</v>
      </c>
    </row>
    <row r="102" spans="1:7" x14ac:dyDescent="0.25">
      <c r="A102" s="24" t="s">
        <v>135</v>
      </c>
      <c r="B102" s="5" t="s">
        <v>128</v>
      </c>
      <c r="C102" s="4">
        <v>4</v>
      </c>
      <c r="D102" s="2" t="s">
        <v>3</v>
      </c>
      <c r="E102" s="28">
        <v>48</v>
      </c>
      <c r="F102" s="53"/>
      <c r="G102" s="44">
        <f t="shared" si="7"/>
        <v>0</v>
      </c>
    </row>
    <row r="103" spans="1:7" x14ac:dyDescent="0.25">
      <c r="A103" s="24" t="s">
        <v>137</v>
      </c>
      <c r="B103" s="5" t="s">
        <v>129</v>
      </c>
      <c r="C103" s="4">
        <v>5</v>
      </c>
      <c r="D103" s="2" t="s">
        <v>3</v>
      </c>
      <c r="E103" s="28">
        <v>48</v>
      </c>
      <c r="F103" s="53"/>
      <c r="G103" s="44">
        <f t="shared" si="7"/>
        <v>0</v>
      </c>
    </row>
    <row r="104" spans="1:7" x14ac:dyDescent="0.25">
      <c r="A104" s="24" t="s">
        <v>139</v>
      </c>
      <c r="B104" s="5" t="s">
        <v>269</v>
      </c>
      <c r="C104" s="4">
        <v>15</v>
      </c>
      <c r="D104" s="2" t="s">
        <v>3</v>
      </c>
      <c r="E104" s="28">
        <v>48</v>
      </c>
      <c r="F104" s="53"/>
      <c r="G104" s="44">
        <f t="shared" si="7"/>
        <v>0</v>
      </c>
    </row>
    <row r="105" spans="1:7" ht="28.5" x14ac:dyDescent="0.25">
      <c r="A105" s="24" t="s">
        <v>141</v>
      </c>
      <c r="B105" s="5" t="s">
        <v>130</v>
      </c>
      <c r="C105" s="4">
        <v>12</v>
      </c>
      <c r="D105" s="2" t="s">
        <v>3</v>
      </c>
      <c r="E105" s="28">
        <v>48</v>
      </c>
      <c r="F105" s="53"/>
      <c r="G105" s="44">
        <f t="shared" si="7"/>
        <v>0</v>
      </c>
    </row>
    <row r="106" spans="1:7" x14ac:dyDescent="0.25">
      <c r="A106" s="24" t="s">
        <v>143</v>
      </c>
      <c r="B106" s="5" t="s">
        <v>131</v>
      </c>
      <c r="C106" s="4">
        <v>7</v>
      </c>
      <c r="D106" s="2" t="s">
        <v>3</v>
      </c>
      <c r="E106" s="28">
        <v>48</v>
      </c>
      <c r="F106" s="53"/>
      <c r="G106" s="44">
        <f t="shared" si="7"/>
        <v>0</v>
      </c>
    </row>
    <row r="107" spans="1:7" x14ac:dyDescent="0.25">
      <c r="A107" s="24" t="s">
        <v>145</v>
      </c>
      <c r="B107" s="5" t="s">
        <v>132</v>
      </c>
      <c r="C107" s="4">
        <v>17</v>
      </c>
      <c r="D107" s="2" t="s">
        <v>3</v>
      </c>
      <c r="E107" s="28">
        <v>48</v>
      </c>
      <c r="F107" s="53"/>
      <c r="G107" s="44">
        <f t="shared" si="7"/>
        <v>0</v>
      </c>
    </row>
    <row r="108" spans="1:7" x14ac:dyDescent="0.25">
      <c r="A108" s="24" t="s">
        <v>146</v>
      </c>
      <c r="B108" s="5" t="s">
        <v>133</v>
      </c>
      <c r="C108" s="4">
        <v>97</v>
      </c>
      <c r="D108" s="2" t="s">
        <v>3</v>
      </c>
      <c r="E108" s="28">
        <v>48</v>
      </c>
      <c r="F108" s="53"/>
      <c r="G108" s="44">
        <f t="shared" si="7"/>
        <v>0</v>
      </c>
    </row>
    <row r="109" spans="1:7" x14ac:dyDescent="0.25">
      <c r="A109" s="24" t="s">
        <v>148</v>
      </c>
      <c r="B109" s="5" t="s">
        <v>188</v>
      </c>
      <c r="C109" s="4">
        <v>5</v>
      </c>
      <c r="D109" s="2" t="s">
        <v>3</v>
      </c>
      <c r="E109" s="28">
        <v>48</v>
      </c>
      <c r="F109" s="53"/>
      <c r="G109" s="44">
        <f t="shared" si="7"/>
        <v>0</v>
      </c>
    </row>
    <row r="110" spans="1:7" s="42" customFormat="1" ht="28.5" x14ac:dyDescent="0.25">
      <c r="A110" s="24" t="s">
        <v>249</v>
      </c>
      <c r="B110" s="5" t="s">
        <v>162</v>
      </c>
      <c r="C110" s="4">
        <v>6</v>
      </c>
      <c r="D110" s="2" t="s">
        <v>3</v>
      </c>
      <c r="E110" s="30">
        <v>48</v>
      </c>
      <c r="F110" s="53"/>
      <c r="G110" s="44">
        <f t="shared" si="7"/>
        <v>0</v>
      </c>
    </row>
    <row r="111" spans="1:7" x14ac:dyDescent="0.25">
      <c r="A111" s="24" t="s">
        <v>250</v>
      </c>
      <c r="B111" s="5" t="s">
        <v>163</v>
      </c>
      <c r="C111" s="4">
        <v>12</v>
      </c>
      <c r="D111" s="2" t="s">
        <v>3</v>
      </c>
      <c r="E111" s="28">
        <v>48</v>
      </c>
      <c r="F111" s="53"/>
      <c r="G111" s="44">
        <f t="shared" si="7"/>
        <v>0</v>
      </c>
    </row>
    <row r="112" spans="1:7" x14ac:dyDescent="0.25">
      <c r="A112" s="24" t="s">
        <v>189</v>
      </c>
      <c r="B112" s="5" t="s">
        <v>164</v>
      </c>
      <c r="C112" s="4">
        <v>1</v>
      </c>
      <c r="D112" s="2" t="s">
        <v>3</v>
      </c>
      <c r="E112" s="28">
        <v>48</v>
      </c>
      <c r="F112" s="53"/>
      <c r="G112" s="44">
        <f t="shared" si="7"/>
        <v>0</v>
      </c>
    </row>
    <row r="113" spans="1:7" x14ac:dyDescent="0.25">
      <c r="A113" s="24" t="s">
        <v>251</v>
      </c>
      <c r="B113" s="5" t="s">
        <v>165</v>
      </c>
      <c r="C113" s="4">
        <v>3</v>
      </c>
      <c r="D113" s="2" t="s">
        <v>3</v>
      </c>
      <c r="E113" s="28">
        <v>48</v>
      </c>
      <c r="F113" s="53"/>
      <c r="G113" s="44">
        <f t="shared" si="7"/>
        <v>0</v>
      </c>
    </row>
    <row r="114" spans="1:7" x14ac:dyDescent="0.25">
      <c r="A114" s="24" t="s">
        <v>190</v>
      </c>
      <c r="B114" s="5" t="s">
        <v>166</v>
      </c>
      <c r="C114" s="4">
        <v>1</v>
      </c>
      <c r="D114" s="2" t="s">
        <v>3</v>
      </c>
      <c r="E114" s="28">
        <v>48</v>
      </c>
      <c r="F114" s="53"/>
      <c r="G114" s="44">
        <f t="shared" si="7"/>
        <v>0</v>
      </c>
    </row>
    <row r="115" spans="1:7" x14ac:dyDescent="0.25">
      <c r="A115" s="24" t="s">
        <v>191</v>
      </c>
      <c r="B115" s="5" t="s">
        <v>167</v>
      </c>
      <c r="C115" s="4">
        <v>1</v>
      </c>
      <c r="D115" s="2" t="s">
        <v>3</v>
      </c>
      <c r="E115" s="28">
        <v>48</v>
      </c>
      <c r="F115" s="53"/>
      <c r="G115" s="44">
        <f t="shared" si="7"/>
        <v>0</v>
      </c>
    </row>
    <row r="116" spans="1:7" x14ac:dyDescent="0.25">
      <c r="A116" s="24" t="s">
        <v>192</v>
      </c>
      <c r="B116" s="5" t="s">
        <v>226</v>
      </c>
      <c r="C116" s="4">
        <v>2</v>
      </c>
      <c r="D116" s="2" t="s">
        <v>3</v>
      </c>
      <c r="E116" s="28">
        <v>48</v>
      </c>
      <c r="F116" s="53"/>
      <c r="G116" s="44">
        <f t="shared" si="7"/>
        <v>0</v>
      </c>
    </row>
    <row r="117" spans="1:7" x14ac:dyDescent="0.25">
      <c r="A117" s="24" t="s">
        <v>193</v>
      </c>
      <c r="B117" s="5" t="s">
        <v>168</v>
      </c>
      <c r="C117" s="4">
        <v>4</v>
      </c>
      <c r="D117" s="2" t="s">
        <v>3</v>
      </c>
      <c r="E117" s="28">
        <v>48</v>
      </c>
      <c r="F117" s="53"/>
      <c r="G117" s="44">
        <f t="shared" si="7"/>
        <v>0</v>
      </c>
    </row>
    <row r="118" spans="1:7" s="41" customFormat="1" ht="51.75" customHeight="1" x14ac:dyDescent="0.25">
      <c r="A118" s="58" t="s">
        <v>134</v>
      </c>
      <c r="B118" s="58"/>
      <c r="C118" s="10" t="s">
        <v>238</v>
      </c>
      <c r="D118" s="10" t="s">
        <v>239</v>
      </c>
      <c r="E118" s="10" t="s">
        <v>240</v>
      </c>
      <c r="F118" s="12" t="s">
        <v>241</v>
      </c>
      <c r="G118" s="10" t="s">
        <v>242</v>
      </c>
    </row>
    <row r="119" spans="1:7" x14ac:dyDescent="0.25">
      <c r="A119" s="24" t="s">
        <v>194</v>
      </c>
      <c r="B119" s="5" t="s">
        <v>136</v>
      </c>
      <c r="C119" s="2">
        <v>34</v>
      </c>
      <c r="D119" s="31" t="s">
        <v>153</v>
      </c>
      <c r="E119" s="31">
        <v>1</v>
      </c>
      <c r="F119" s="53"/>
      <c r="G119" s="44">
        <f t="shared" ref="G119:G125" si="8">C119*E119*F119</f>
        <v>0</v>
      </c>
    </row>
    <row r="120" spans="1:7" x14ac:dyDescent="0.25">
      <c r="A120" s="24" t="s">
        <v>195</v>
      </c>
      <c r="B120" s="5" t="s">
        <v>138</v>
      </c>
      <c r="C120" s="2">
        <f>C75</f>
        <v>53</v>
      </c>
      <c r="D120" s="31" t="s">
        <v>153</v>
      </c>
      <c r="E120" s="31">
        <v>1</v>
      </c>
      <c r="F120" s="53"/>
      <c r="G120" s="44">
        <f t="shared" si="8"/>
        <v>0</v>
      </c>
    </row>
    <row r="121" spans="1:7" x14ac:dyDescent="0.25">
      <c r="A121" s="24" t="s">
        <v>196</v>
      </c>
      <c r="B121" s="5" t="s">
        <v>140</v>
      </c>
      <c r="C121" s="2">
        <f>C76</f>
        <v>108</v>
      </c>
      <c r="D121" s="31" t="s">
        <v>153</v>
      </c>
      <c r="E121" s="31">
        <v>1</v>
      </c>
      <c r="F121" s="53"/>
      <c r="G121" s="44">
        <f t="shared" si="8"/>
        <v>0</v>
      </c>
    </row>
    <row r="122" spans="1:7" x14ac:dyDescent="0.25">
      <c r="A122" s="24" t="s">
        <v>197</v>
      </c>
      <c r="B122" s="5" t="s">
        <v>142</v>
      </c>
      <c r="C122" s="2">
        <f>C72+C73+C74</f>
        <v>1129</v>
      </c>
      <c r="D122" s="31" t="s">
        <v>153</v>
      </c>
      <c r="E122" s="31">
        <v>1</v>
      </c>
      <c r="F122" s="53"/>
      <c r="G122" s="44">
        <f t="shared" si="8"/>
        <v>0</v>
      </c>
    </row>
    <row r="123" spans="1:7" x14ac:dyDescent="0.25">
      <c r="A123" s="24" t="s">
        <v>198</v>
      </c>
      <c r="B123" s="5" t="s">
        <v>144</v>
      </c>
      <c r="C123" s="2">
        <f>C122</f>
        <v>1129</v>
      </c>
      <c r="D123" s="31" t="s">
        <v>153</v>
      </c>
      <c r="E123" s="31">
        <v>1</v>
      </c>
      <c r="F123" s="53"/>
      <c r="G123" s="44">
        <f t="shared" si="8"/>
        <v>0</v>
      </c>
    </row>
    <row r="124" spans="1:7" x14ac:dyDescent="0.25">
      <c r="A124" s="24" t="s">
        <v>199</v>
      </c>
      <c r="B124" s="5" t="s">
        <v>147</v>
      </c>
      <c r="C124" s="4">
        <v>2</v>
      </c>
      <c r="D124" s="31" t="s">
        <v>153</v>
      </c>
      <c r="E124" s="31">
        <v>1</v>
      </c>
      <c r="F124" s="53"/>
      <c r="G124" s="44">
        <f t="shared" si="8"/>
        <v>0</v>
      </c>
    </row>
    <row r="125" spans="1:7" ht="28.5" x14ac:dyDescent="0.25">
      <c r="A125" s="24" t="s">
        <v>200</v>
      </c>
      <c r="B125" s="5" t="s">
        <v>149</v>
      </c>
      <c r="C125" s="4">
        <v>2</v>
      </c>
      <c r="D125" s="31" t="s">
        <v>153</v>
      </c>
      <c r="E125" s="31">
        <v>1</v>
      </c>
      <c r="F125" s="53"/>
      <c r="G125" s="44">
        <f t="shared" si="8"/>
        <v>0</v>
      </c>
    </row>
    <row r="126" spans="1:7" s="41" customFormat="1" ht="55.5" customHeight="1" x14ac:dyDescent="0.25">
      <c r="A126" s="58" t="s">
        <v>230</v>
      </c>
      <c r="B126" s="58"/>
      <c r="C126" s="10" t="s">
        <v>244</v>
      </c>
      <c r="D126" s="10" t="s">
        <v>239</v>
      </c>
      <c r="E126" s="10" t="s">
        <v>240</v>
      </c>
      <c r="F126" s="12" t="s">
        <v>241</v>
      </c>
      <c r="G126" s="10" t="s">
        <v>242</v>
      </c>
    </row>
    <row r="127" spans="1:7" x14ac:dyDescent="0.25">
      <c r="A127" s="24" t="s">
        <v>201</v>
      </c>
      <c r="B127" s="15" t="s">
        <v>227</v>
      </c>
      <c r="C127" s="2">
        <v>1830</v>
      </c>
      <c r="D127" s="31" t="s">
        <v>223</v>
      </c>
      <c r="E127" s="30">
        <v>48</v>
      </c>
      <c r="F127" s="53"/>
      <c r="G127" s="44">
        <f t="shared" ref="G127:G140" si="9">C127*E127*F127</f>
        <v>0</v>
      </c>
    </row>
    <row r="128" spans="1:7" x14ac:dyDescent="0.25">
      <c r="A128" s="24" t="s">
        <v>202</v>
      </c>
      <c r="B128" s="16" t="s">
        <v>206</v>
      </c>
      <c r="C128" s="2">
        <v>6356.8333333333303</v>
      </c>
      <c r="D128" s="31" t="s">
        <v>223</v>
      </c>
      <c r="E128" s="30">
        <v>48</v>
      </c>
      <c r="F128" s="53"/>
      <c r="G128" s="44">
        <f t="shared" si="9"/>
        <v>0</v>
      </c>
    </row>
    <row r="129" spans="1:9" x14ac:dyDescent="0.25">
      <c r="A129" s="24" t="s">
        <v>203</v>
      </c>
      <c r="B129" s="1" t="s">
        <v>208</v>
      </c>
      <c r="C129" s="2">
        <v>8101</v>
      </c>
      <c r="D129" s="31" t="s">
        <v>223</v>
      </c>
      <c r="E129" s="30">
        <v>48</v>
      </c>
      <c r="F129" s="53"/>
      <c r="G129" s="44">
        <f t="shared" si="9"/>
        <v>0</v>
      </c>
    </row>
    <row r="130" spans="1:9" x14ac:dyDescent="0.25">
      <c r="A130" s="24" t="s">
        <v>252</v>
      </c>
      <c r="B130" s="1" t="s">
        <v>265</v>
      </c>
      <c r="C130" s="2">
        <v>2633</v>
      </c>
      <c r="D130" s="31" t="s">
        <v>223</v>
      </c>
      <c r="E130" s="30">
        <v>48</v>
      </c>
      <c r="F130" s="53"/>
      <c r="G130" s="44">
        <f t="shared" si="9"/>
        <v>0</v>
      </c>
    </row>
    <row r="131" spans="1:9" x14ac:dyDescent="0.25">
      <c r="A131" s="24" t="s">
        <v>204</v>
      </c>
      <c r="B131" s="1" t="s">
        <v>209</v>
      </c>
      <c r="C131" s="2">
        <v>2752.5</v>
      </c>
      <c r="D131" s="31" t="s">
        <v>223</v>
      </c>
      <c r="E131" s="30">
        <v>48</v>
      </c>
      <c r="F131" s="53"/>
      <c r="G131" s="44">
        <f t="shared" si="9"/>
        <v>0</v>
      </c>
    </row>
    <row r="132" spans="1:9" x14ac:dyDescent="0.25">
      <c r="A132" s="24" t="s">
        <v>205</v>
      </c>
      <c r="B132" s="5" t="s">
        <v>210</v>
      </c>
      <c r="C132" s="4">
        <v>51.833333333333336</v>
      </c>
      <c r="D132" s="31" t="s">
        <v>223</v>
      </c>
      <c r="E132" s="30">
        <v>48</v>
      </c>
      <c r="F132" s="53"/>
      <c r="G132" s="44">
        <f t="shared" si="9"/>
        <v>0</v>
      </c>
    </row>
    <row r="133" spans="1:9" x14ac:dyDescent="0.25">
      <c r="A133" s="24" t="s">
        <v>218</v>
      </c>
      <c r="B133" s="5" t="s">
        <v>211</v>
      </c>
      <c r="C133" s="4">
        <v>471.25</v>
      </c>
      <c r="D133" s="31" t="s">
        <v>223</v>
      </c>
      <c r="E133" s="30">
        <v>48</v>
      </c>
      <c r="F133" s="53"/>
      <c r="G133" s="44">
        <f t="shared" si="9"/>
        <v>0</v>
      </c>
    </row>
    <row r="134" spans="1:9" x14ac:dyDescent="0.25">
      <c r="A134" s="24" t="s">
        <v>219</v>
      </c>
      <c r="B134" s="5" t="s">
        <v>212</v>
      </c>
      <c r="C134" s="4">
        <v>1355.3333333333335</v>
      </c>
      <c r="D134" s="31" t="s">
        <v>223</v>
      </c>
      <c r="E134" s="30">
        <v>48</v>
      </c>
      <c r="F134" s="53"/>
      <c r="G134" s="44">
        <f t="shared" si="9"/>
        <v>0</v>
      </c>
    </row>
    <row r="135" spans="1:9" x14ac:dyDescent="0.25">
      <c r="A135" s="24" t="s">
        <v>253</v>
      </c>
      <c r="B135" s="5" t="s">
        <v>213</v>
      </c>
      <c r="C135" s="4">
        <v>10</v>
      </c>
      <c r="D135" s="31" t="s">
        <v>223</v>
      </c>
      <c r="E135" s="30">
        <v>48</v>
      </c>
      <c r="F135" s="53"/>
      <c r="G135" s="44">
        <f t="shared" si="9"/>
        <v>0</v>
      </c>
    </row>
    <row r="136" spans="1:9" x14ac:dyDescent="0.25">
      <c r="A136" s="24" t="s">
        <v>254</v>
      </c>
      <c r="B136" s="5" t="s">
        <v>214</v>
      </c>
      <c r="C136" s="4">
        <v>93.666666666666671</v>
      </c>
      <c r="D136" s="31" t="s">
        <v>223</v>
      </c>
      <c r="E136" s="30">
        <v>48</v>
      </c>
      <c r="F136" s="53"/>
      <c r="G136" s="44">
        <f t="shared" si="9"/>
        <v>0</v>
      </c>
    </row>
    <row r="137" spans="1:9" x14ac:dyDescent="0.25">
      <c r="A137" s="24" t="s">
        <v>255</v>
      </c>
      <c r="B137" s="5" t="s">
        <v>215</v>
      </c>
      <c r="C137" s="4">
        <v>261.75</v>
      </c>
      <c r="D137" s="31" t="s">
        <v>223</v>
      </c>
      <c r="E137" s="30">
        <v>48</v>
      </c>
      <c r="F137" s="53"/>
      <c r="G137" s="44">
        <f t="shared" si="9"/>
        <v>0</v>
      </c>
    </row>
    <row r="138" spans="1:9" x14ac:dyDescent="0.25">
      <c r="A138" s="24" t="s">
        <v>220</v>
      </c>
      <c r="B138" s="5" t="s">
        <v>216</v>
      </c>
      <c r="C138" s="4">
        <v>6905.5</v>
      </c>
      <c r="D138" s="31" t="s">
        <v>223</v>
      </c>
      <c r="E138" s="30">
        <v>48</v>
      </c>
      <c r="F138" s="53"/>
      <c r="G138" s="44">
        <f t="shared" si="9"/>
        <v>0</v>
      </c>
    </row>
    <row r="139" spans="1:9" x14ac:dyDescent="0.25">
      <c r="A139" s="24" t="s">
        <v>221</v>
      </c>
      <c r="B139" s="1" t="s">
        <v>217</v>
      </c>
      <c r="C139" s="2">
        <v>5948</v>
      </c>
      <c r="D139" s="31" t="s">
        <v>223</v>
      </c>
      <c r="E139" s="30">
        <v>48</v>
      </c>
      <c r="F139" s="53"/>
      <c r="G139" s="44">
        <f t="shared" si="9"/>
        <v>0</v>
      </c>
    </row>
    <row r="140" spans="1:9" x14ac:dyDescent="0.25">
      <c r="A140" s="24" t="s">
        <v>222</v>
      </c>
      <c r="B140" s="1" t="s">
        <v>207</v>
      </c>
      <c r="C140" s="2">
        <v>29866</v>
      </c>
      <c r="D140" s="31" t="s">
        <v>223</v>
      </c>
      <c r="E140" s="30">
        <v>48</v>
      </c>
      <c r="F140" s="53"/>
      <c r="G140" s="44">
        <f t="shared" si="9"/>
        <v>0</v>
      </c>
    </row>
    <row r="141" spans="1:9" x14ac:dyDescent="0.25">
      <c r="A141" s="17"/>
      <c r="B141" s="18"/>
      <c r="C141" s="17"/>
      <c r="D141" s="17"/>
      <c r="E141" s="17"/>
      <c r="F141" s="55"/>
      <c r="G141" s="14"/>
    </row>
    <row r="142" spans="1:9" x14ac:dyDescent="0.25">
      <c r="A142" s="56" t="s">
        <v>247</v>
      </c>
      <c r="B142" s="56"/>
      <c r="C142" s="56"/>
      <c r="D142" s="56"/>
      <c r="E142" s="56"/>
      <c r="F142" s="56"/>
      <c r="G142" s="45">
        <f>SUM(G11:G140)</f>
        <v>0</v>
      </c>
    </row>
    <row r="143" spans="1:9" x14ac:dyDescent="0.25">
      <c r="A143" s="56" t="s">
        <v>245</v>
      </c>
      <c r="B143" s="56"/>
      <c r="C143" s="56"/>
      <c r="D143" s="56"/>
      <c r="E143" s="56"/>
      <c r="F143" s="56"/>
      <c r="G143" s="44">
        <f>G142*22%</f>
        <v>0</v>
      </c>
      <c r="I143" s="43"/>
    </row>
    <row r="144" spans="1:9" x14ac:dyDescent="0.25">
      <c r="A144" s="56" t="s">
        <v>246</v>
      </c>
      <c r="B144" s="56"/>
      <c r="C144" s="56"/>
      <c r="D144" s="56"/>
      <c r="E144" s="56"/>
      <c r="F144" s="56"/>
      <c r="G144" s="45">
        <f>G142+G143</f>
        <v>0</v>
      </c>
    </row>
    <row r="147" spans="2:7" ht="15.75" x14ac:dyDescent="0.25">
      <c r="B147" s="59" t="s">
        <v>272</v>
      </c>
      <c r="C147" s="59"/>
      <c r="D147" s="59"/>
      <c r="E147" s="59" t="s">
        <v>273</v>
      </c>
      <c r="F147" s="59"/>
      <c r="G147" s="39"/>
    </row>
    <row r="148" spans="2:7" ht="15.75" x14ac:dyDescent="0.25">
      <c r="B148" s="59" t="s">
        <v>274</v>
      </c>
      <c r="C148" s="59"/>
      <c r="D148" s="59"/>
      <c r="E148" s="59" t="s">
        <v>275</v>
      </c>
      <c r="F148" s="59"/>
      <c r="G148" s="39"/>
    </row>
  </sheetData>
  <sheetProtection algorithmName="SHA-512" hashValue="QiuudIFYonYAUaIuG3NbEMtcs4Rpptp4WG5jJzxf8ZRql09jXwDDJmfgKIRBOYBfM6ZNcsQAOAABEVyFmKaZ2w==" saltValue="NqIbGULKsE7lB9wDCTiuqA==" spinCount="100000" sheet="1" objects="1" scenarios="1"/>
  <mergeCells count="12">
    <mergeCell ref="A142:F142"/>
    <mergeCell ref="A143:F143"/>
    <mergeCell ref="A144:F144"/>
    <mergeCell ref="A6:G6"/>
    <mergeCell ref="A82:B82"/>
    <mergeCell ref="A118:B118"/>
    <mergeCell ref="A126:B126"/>
    <mergeCell ref="A11:B11"/>
    <mergeCell ref="A17:B17"/>
    <mergeCell ref="A48:B48"/>
    <mergeCell ref="A64:B64"/>
    <mergeCell ref="A71:B71"/>
  </mergeCells>
  <dataValidations count="1">
    <dataValidation type="custom" allowBlank="1" showInputMessage="1" showErrorMessage="1" error="Ceno vnesete na štiri decimalna mesta" promptTitle="Vnos cene na enoto" prompt="Podaj ceno na štiri decimalna mesta" sqref="F12:F16 F18:F47 F83:F117 F65:F66 F68 F70 F127:F140 F119:F125 F72:F81 F49:F62">
      <formula1>EXACT(F12,ROUND(F12,4))</formula1>
    </dataValidation>
  </dataValidations>
  <pageMargins left="0.9055118110236221" right="0.31496062992125984" top="0.35433070866141736" bottom="0.55118110236220474" header="0.39370078740157483" footer="0.39370078740157483"/>
  <pageSetup paperSize="9" scale="62" orientation="portrait" r:id="rId1"/>
  <rowBreaks count="2" manualBreakCount="2">
    <brk id="62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ponudbeni predračun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JHL</dc:creator>
  <cp:lastModifiedBy>SJN</cp:lastModifiedBy>
  <cp:lastPrinted>2021-06-10T08:31:37Z</cp:lastPrinted>
  <dcterms:created xsi:type="dcterms:W3CDTF">2021-04-26T08:30:44Z</dcterms:created>
  <dcterms:modified xsi:type="dcterms:W3CDTF">2021-06-10T12:06:09Z</dcterms:modified>
</cp:coreProperties>
</file>