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RAKETA\2023-261 RIBICA\03 PZI\DIGITALNA ODDAJA RIBICA\POPIS FINAL 2024 09 27\2024 09 25\"/>
    </mc:Choice>
  </mc:AlternateContent>
  <bookViews>
    <workbookView xWindow="0" yWindow="0" windowWidth="38400" windowHeight="17730" tabRatio="847" activeTab="8"/>
  </bookViews>
  <sheets>
    <sheet name="osnova" sheetId="1" r:id="rId1"/>
    <sheet name="splošna določila" sheetId="54" r:id="rId2"/>
    <sheet name="REKAPITULACIJA" sheetId="17" r:id="rId3"/>
    <sheet name="rušitvena dela" sheetId="3" r:id="rId4"/>
    <sheet name="ostala gradbena dela" sheetId="4" r:id="rId5"/>
    <sheet name="vrata in okna" sheetId="58" r:id="rId6"/>
    <sheet name="montažne stene in stropovi" sheetId="53" r:id="rId7"/>
    <sheet name="teracerska dela" sheetId="9" r:id="rId8"/>
    <sheet name="keramičarska dela" sheetId="22" r:id="rId9"/>
    <sheet name="slikopleskarska dela" sheetId="25" r:id="rId10"/>
    <sheet name="sanitarna keramika" sheetId="59" r:id="rId11"/>
    <sheet name="razna obrtniška dela" sheetId="28" r:id="rId12"/>
    <sheet name="Splošno" sheetId="60" r:id="rId13"/>
    <sheet name="ogrevanje" sheetId="61" r:id="rId14"/>
    <sheet name="prezrač.,klimat." sheetId="62" r:id="rId15"/>
    <sheet name="VOKA" sheetId="63" r:id="rId16"/>
    <sheet name="STROJNE Rekapitulacija" sheetId="64" r:id="rId17"/>
    <sheet name="Splosna dolocila" sheetId="65" r:id="rId18"/>
    <sheet name="ELEKTRO rekapitulacija" sheetId="66" r:id="rId19"/>
    <sheet name="A vodovni material" sheetId="67" r:id="rId20"/>
    <sheet name="B razsvetljava" sheetId="68" r:id="rId21"/>
    <sheet name="C razdelilniki" sheetId="69" r:id="rId22"/>
    <sheet name="D UO" sheetId="70" r:id="rId23"/>
    <sheet name="E JP in NK" sheetId="71" r:id="rId24"/>
    <sheet name="F OZVOČENJE" sheetId="72" r:id="rId25"/>
    <sheet name="G Protivlom" sheetId="73" r:id="rId26"/>
    <sheet name="H Strelovod" sheetId="74" r:id="rId27"/>
    <sheet name="J Gradbiščna" sheetId="75" r:id="rId28"/>
    <sheet name="K splosne postavke " sheetId="76" r:id="rId29"/>
  </sheets>
  <definedNames>
    <definedName name="_xlnm.Print_Area" localSheetId="19">'A vodovni material'!$A$1:$F$133</definedName>
    <definedName name="_xlnm.Print_Area" localSheetId="20">'B razsvetljava'!$A$1:$G$58</definedName>
    <definedName name="_xlnm.Print_Area" localSheetId="21">'C razdelilniki'!$A$1:$F$56</definedName>
    <definedName name="_xlnm.Print_Area" localSheetId="22">'D UO'!$A$1:$F$46</definedName>
    <definedName name="_xlnm.Print_Area" localSheetId="23">'E JP in NK'!$A$1:$F$52</definedName>
    <definedName name="_xlnm.Print_Area" localSheetId="18">'ELEKTRO rekapitulacija'!$A$1:$F$38</definedName>
    <definedName name="_xlnm.Print_Area" localSheetId="24">'F OZVOČENJE'!$A$1:$F$31</definedName>
    <definedName name="_xlnm.Print_Area" localSheetId="25">'G Protivlom'!$A$1:$F$26</definedName>
    <definedName name="_xlnm.Print_Area" localSheetId="26">'H Strelovod'!$A$1:$F$33</definedName>
    <definedName name="_xlnm.Print_Area" localSheetId="27">'J Gradbiščna'!$A$1:$F$26</definedName>
    <definedName name="_xlnm.Print_Area" localSheetId="28">'K splosne postavke '!$A$1:$F$40</definedName>
    <definedName name="_xlnm.Print_Area" localSheetId="13">ogrevanje!$B$1:$F$390</definedName>
    <definedName name="_xlnm.Print_Area" localSheetId="0">osnova!$1:$1048576</definedName>
    <definedName name="_xlnm.Print_Area" localSheetId="14">'prezrač.,klimat.'!$B$1:$F$520</definedName>
    <definedName name="_xlnm.Print_Area" localSheetId="12">Splošno!$B$1:$D$40</definedName>
    <definedName name="_xlnm.Print_Area" localSheetId="16">'STROJNE Rekapitulacija'!$B$1:$F$17</definedName>
    <definedName name="_xlnm.Print_Area" localSheetId="15">VOKA!$B$1:$G$217</definedName>
    <definedName name="Print_Area" localSheetId="13">ogrevanje!$A$1:$G$390</definedName>
    <definedName name="Print_Area" localSheetId="14">'prezrač.,klimat.'!$A$1:$G$520</definedName>
    <definedName name="Print_Area" localSheetId="12">Splošno!$A$1:$D$41</definedName>
    <definedName name="Print_Area" localSheetId="16">'STROJNE Rekapitulacija'!$A$1:$F$22</definedName>
    <definedName name="_xlnm.Print_Titles" localSheetId="19">'A vodovni material'!$2:$2</definedName>
    <definedName name="_xlnm.Print_Titles" localSheetId="20">'B razsvetljava'!$3:$3</definedName>
    <definedName name="_xlnm.Print_Titles" localSheetId="21">'C razdelilniki'!$3:$3</definedName>
    <definedName name="_xlnm.Print_Titles" localSheetId="22">'D UO'!$3:$3</definedName>
    <definedName name="_xlnm.Print_Titles" localSheetId="23">'E JP in NK'!$2:$2</definedName>
    <definedName name="_xlnm.Print_Titles" localSheetId="18">'ELEKTRO rekapitulacija'!#REF!</definedName>
    <definedName name="_xlnm.Print_Titles" localSheetId="24">'F OZVOČENJE'!$2:$2</definedName>
    <definedName name="_xlnm.Print_Titles" localSheetId="25">'G Protivlom'!$2:$2</definedName>
    <definedName name="_xlnm.Print_Titles" localSheetId="26">'H Strelovod'!$2:$2</definedName>
    <definedName name="_xlnm.Print_Titles" localSheetId="27">'J Gradbiščna'!$2:$2</definedName>
    <definedName name="_xlnm.Print_Titles" localSheetId="28">'K splosne postavke '!$2:$2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G37" i="17" l="1"/>
  <c r="G89" i="58" l="1"/>
  <c r="F13" i="74" l="1"/>
  <c r="F14" i="74"/>
  <c r="F12" i="74"/>
  <c r="F11" i="74"/>
  <c r="F36" i="76"/>
  <c r="F34" i="76"/>
  <c r="F32" i="76"/>
  <c r="F23" i="76"/>
  <c r="F21" i="76"/>
  <c r="F19" i="76"/>
  <c r="F17" i="76"/>
  <c r="F15" i="76"/>
  <c r="F13" i="76"/>
  <c r="F11" i="76"/>
  <c r="F9" i="76"/>
  <c r="F7" i="76"/>
  <c r="F39" i="76" s="1"/>
  <c r="F26" i="66" s="1"/>
  <c r="F21" i="75"/>
  <c r="F19" i="75"/>
  <c r="F17" i="75"/>
  <c r="F15" i="75"/>
  <c r="F13" i="75"/>
  <c r="F24" i="75" s="1"/>
  <c r="F24" i="66" s="1"/>
  <c r="F25" i="74"/>
  <c r="F23" i="74"/>
  <c r="F21" i="74"/>
  <c r="F19" i="74"/>
  <c r="F18" i="74"/>
  <c r="F17" i="74"/>
  <c r="F20" i="73"/>
  <c r="F18" i="73"/>
  <c r="F16" i="73"/>
  <c r="F13" i="73"/>
  <c r="F11" i="73"/>
  <c r="F9" i="73"/>
  <c r="F22" i="73" s="1"/>
  <c r="A9" i="73"/>
  <c r="F26" i="72"/>
  <c r="F24" i="72"/>
  <c r="F22" i="72"/>
  <c r="F20" i="72"/>
  <c r="F18" i="72"/>
  <c r="F16" i="72"/>
  <c r="F14" i="72"/>
  <c r="F12" i="72"/>
  <c r="F10" i="72"/>
  <c r="A10" i="72"/>
  <c r="F8" i="72"/>
  <c r="F29" i="72" s="1"/>
  <c r="F18" i="66" s="1"/>
  <c r="F49" i="71"/>
  <c r="F45" i="71"/>
  <c r="F43" i="71"/>
  <c r="F41" i="71"/>
  <c r="F39" i="71"/>
  <c r="F37" i="71"/>
  <c r="F35" i="71"/>
  <c r="F33" i="71"/>
  <c r="F31" i="71"/>
  <c r="D29" i="71"/>
  <c r="F29" i="71" s="1"/>
  <c r="F27" i="71"/>
  <c r="F25" i="71"/>
  <c r="F23" i="71"/>
  <c r="F21" i="71"/>
  <c r="F19" i="71"/>
  <c r="F17" i="71"/>
  <c r="F15" i="71"/>
  <c r="F13" i="71"/>
  <c r="F11" i="71"/>
  <c r="F9" i="71"/>
  <c r="F47" i="71" s="1"/>
  <c r="A9" i="71"/>
  <c r="F33" i="70"/>
  <c r="F31" i="70"/>
  <c r="F29" i="70"/>
  <c r="F28" i="70"/>
  <c r="F25" i="70"/>
  <c r="F23" i="70"/>
  <c r="F21" i="70"/>
  <c r="F19" i="70"/>
  <c r="F17" i="70"/>
  <c r="F15" i="70"/>
  <c r="F13" i="70"/>
  <c r="F11" i="70"/>
  <c r="F9" i="70"/>
  <c r="F7" i="70"/>
  <c r="F35" i="70" s="1"/>
  <c r="F14" i="66" s="1"/>
  <c r="F54" i="69"/>
  <c r="F56" i="69" s="1"/>
  <c r="F12" i="66" s="1"/>
  <c r="G53" i="68"/>
  <c r="G51" i="68"/>
  <c r="G49" i="68"/>
  <c r="G47" i="68"/>
  <c r="G45" i="68"/>
  <c r="G43" i="68"/>
  <c r="G41" i="68"/>
  <c r="G39" i="68"/>
  <c r="G37" i="68"/>
  <c r="G35" i="68"/>
  <c r="G33" i="68"/>
  <c r="G31" i="68"/>
  <c r="G29" i="68"/>
  <c r="G27" i="68"/>
  <c r="G25" i="68"/>
  <c r="G23" i="68"/>
  <c r="G21" i="68"/>
  <c r="G19" i="68"/>
  <c r="G17" i="68"/>
  <c r="G15" i="68"/>
  <c r="G13" i="68"/>
  <c r="F131" i="67"/>
  <c r="F129" i="67"/>
  <c r="F126" i="67"/>
  <c r="F124" i="67"/>
  <c r="F122" i="67"/>
  <c r="F121" i="67"/>
  <c r="F120" i="67"/>
  <c r="F119" i="67"/>
  <c r="F118" i="67"/>
  <c r="F117" i="67"/>
  <c r="F116" i="67"/>
  <c r="F113" i="67"/>
  <c r="F112" i="67"/>
  <c r="F111" i="67"/>
  <c r="F110" i="67"/>
  <c r="F109" i="67"/>
  <c r="F108" i="67"/>
  <c r="F107" i="67"/>
  <c r="F106" i="67"/>
  <c r="F103" i="67"/>
  <c r="F100" i="67"/>
  <c r="F98" i="67"/>
  <c r="F94" i="67"/>
  <c r="F93" i="67"/>
  <c r="F92" i="67"/>
  <c r="F88" i="67"/>
  <c r="F84" i="67"/>
  <c r="F80" i="67"/>
  <c r="F76" i="67"/>
  <c r="F75" i="67"/>
  <c r="F72" i="67"/>
  <c r="F70" i="67"/>
  <c r="F68" i="67"/>
  <c r="F66" i="67"/>
  <c r="F64" i="67"/>
  <c r="F63" i="67"/>
  <c r="F62" i="67"/>
  <c r="F59" i="67"/>
  <c r="F56" i="67"/>
  <c r="F55" i="67"/>
  <c r="F52" i="67"/>
  <c r="F51" i="67"/>
  <c r="F48" i="67"/>
  <c r="F47" i="67"/>
  <c r="F44" i="67"/>
  <c r="F43" i="67"/>
  <c r="F42" i="67"/>
  <c r="F41" i="67"/>
  <c r="F38" i="67"/>
  <c r="F36" i="67"/>
  <c r="F34" i="67"/>
  <c r="F33" i="67"/>
  <c r="F32" i="67"/>
  <c r="F31" i="67"/>
  <c r="F30" i="67"/>
  <c r="F29" i="67"/>
  <c r="F27" i="67"/>
  <c r="F26" i="67"/>
  <c r="F25" i="67"/>
  <c r="F23" i="67"/>
  <c r="F22" i="67"/>
  <c r="F21" i="67"/>
  <c r="F20" i="67"/>
  <c r="F19" i="67"/>
  <c r="F18" i="67"/>
  <c r="F17" i="67"/>
  <c r="F16" i="67"/>
  <c r="F15" i="67"/>
  <c r="F14" i="67"/>
  <c r="F133" i="67" s="1"/>
  <c r="F8" i="66" s="1"/>
  <c r="B26" i="66"/>
  <c r="A26" i="66"/>
  <c r="B24" i="66"/>
  <c r="A24" i="66"/>
  <c r="B22" i="66"/>
  <c r="A22" i="66"/>
  <c r="B20" i="66"/>
  <c r="A20" i="66"/>
  <c r="B18" i="66"/>
  <c r="A18" i="66"/>
  <c r="B16" i="66"/>
  <c r="A16" i="66"/>
  <c r="B14" i="66"/>
  <c r="A14" i="66"/>
  <c r="B12" i="66"/>
  <c r="A12" i="66"/>
  <c r="B10" i="66"/>
  <c r="A10" i="66"/>
  <c r="B8" i="66"/>
  <c r="A8" i="66"/>
  <c r="C12" i="64"/>
  <c r="B12" i="64"/>
  <c r="C11" i="64"/>
  <c r="B11" i="64"/>
  <c r="C10" i="64"/>
  <c r="B10" i="64"/>
  <c r="C216" i="63"/>
  <c r="B216" i="63"/>
  <c r="G214" i="63"/>
  <c r="G211" i="63"/>
  <c r="G208" i="63"/>
  <c r="G205" i="63"/>
  <c r="G201" i="63"/>
  <c r="G197" i="63"/>
  <c r="G194" i="63"/>
  <c r="G189" i="63"/>
  <c r="G186" i="63"/>
  <c r="G182" i="63"/>
  <c r="G181" i="63"/>
  <c r="G177" i="63"/>
  <c r="G173" i="63"/>
  <c r="G167" i="63"/>
  <c r="G164" i="63"/>
  <c r="E160" i="63"/>
  <c r="G160" i="63" s="1"/>
  <c r="G159" i="63"/>
  <c r="E159" i="63"/>
  <c r="E158" i="63"/>
  <c r="G158" i="63" s="1"/>
  <c r="E149" i="63"/>
  <c r="G149" i="63" s="1"/>
  <c r="E148" i="63"/>
  <c r="G148" i="63" s="1"/>
  <c r="G147" i="63"/>
  <c r="E147" i="63"/>
  <c r="E146" i="63"/>
  <c r="G146" i="63" s="1"/>
  <c r="G142" i="63"/>
  <c r="G139" i="63"/>
  <c r="G136" i="63"/>
  <c r="G129" i="63"/>
  <c r="G124" i="63"/>
  <c r="G114" i="63"/>
  <c r="G113" i="63"/>
  <c r="G112" i="63"/>
  <c r="G111" i="63"/>
  <c r="G103" i="63"/>
  <c r="G99" i="63"/>
  <c r="G95" i="63"/>
  <c r="G91" i="63"/>
  <c r="G87" i="63"/>
  <c r="G84" i="63"/>
  <c r="G81" i="63"/>
  <c r="G77" i="63"/>
  <c r="G69" i="63"/>
  <c r="G64" i="63"/>
  <c r="G63" i="63"/>
  <c r="G62" i="63"/>
  <c r="E54" i="63"/>
  <c r="G54" i="63" s="1"/>
  <c r="G53" i="63"/>
  <c r="E53" i="63"/>
  <c r="E52" i="63"/>
  <c r="G52" i="63" s="1"/>
  <c r="E44" i="63"/>
  <c r="E33" i="63" s="1"/>
  <c r="G33" i="63" s="1"/>
  <c r="E43" i="63"/>
  <c r="G43" i="63" s="1"/>
  <c r="G42" i="63"/>
  <c r="E42" i="63"/>
  <c r="E41" i="63"/>
  <c r="E30" i="63" s="1"/>
  <c r="G30" i="63" s="1"/>
  <c r="E32" i="63"/>
  <c r="G32" i="63" s="1"/>
  <c r="G31" i="63"/>
  <c r="E31" i="63"/>
  <c r="G24" i="63"/>
  <c r="B22" i="63"/>
  <c r="G20" i="63"/>
  <c r="B18" i="63"/>
  <c r="G16" i="63"/>
  <c r="C519" i="62"/>
  <c r="B519" i="62"/>
  <c r="F517" i="62"/>
  <c r="F513" i="62"/>
  <c r="F509" i="62"/>
  <c r="F505" i="62"/>
  <c r="F501" i="62"/>
  <c r="F497" i="62"/>
  <c r="F496" i="62"/>
  <c r="F492" i="62"/>
  <c r="F491" i="62"/>
  <c r="F487" i="62"/>
  <c r="F486" i="62"/>
  <c r="F482" i="62"/>
  <c r="F481" i="62"/>
  <c r="F477" i="62"/>
  <c r="F476" i="62"/>
  <c r="F455" i="62"/>
  <c r="F449" i="62"/>
  <c r="F442" i="62"/>
  <c r="F416" i="62"/>
  <c r="F407" i="62"/>
  <c r="F380" i="62"/>
  <c r="F371" i="62"/>
  <c r="F362" i="62"/>
  <c r="F349" i="62"/>
  <c r="F336" i="62"/>
  <c r="F335" i="62"/>
  <c r="F322" i="62"/>
  <c r="F312" i="62"/>
  <c r="F302" i="62"/>
  <c r="F292" i="62"/>
  <c r="F291" i="62"/>
  <c r="F281" i="62"/>
  <c r="F280" i="62"/>
  <c r="F279" i="62"/>
  <c r="F270" i="62"/>
  <c r="F269" i="62"/>
  <c r="F268" i="62"/>
  <c r="F240" i="62"/>
  <c r="F230" i="62"/>
  <c r="F229" i="62"/>
  <c r="F228" i="62"/>
  <c r="F218" i="62"/>
  <c r="D217" i="62"/>
  <c r="F217" i="62" s="1"/>
  <c r="F216" i="62"/>
  <c r="F215" i="62"/>
  <c r="F200" i="62"/>
  <c r="F199" i="62"/>
  <c r="F198" i="62"/>
  <c r="F197" i="62"/>
  <c r="F196" i="62"/>
  <c r="F182" i="62"/>
  <c r="F181" i="62"/>
  <c r="F180" i="62"/>
  <c r="F179" i="62"/>
  <c r="F178" i="62"/>
  <c r="F167" i="62"/>
  <c r="F153" i="62"/>
  <c r="F147" i="62"/>
  <c r="F143" i="62"/>
  <c r="F119" i="62"/>
  <c r="F115" i="62"/>
  <c r="F95" i="62"/>
  <c r="F90" i="62"/>
  <c r="F85" i="62"/>
  <c r="F84" i="62"/>
  <c r="F78" i="62"/>
  <c r="F70" i="62"/>
  <c r="F60" i="62"/>
  <c r="F56" i="62"/>
  <c r="B40" i="62"/>
  <c r="F38" i="62"/>
  <c r="B36" i="62"/>
  <c r="F34" i="62"/>
  <c r="F519" i="62" s="1"/>
  <c r="F11" i="64" s="1"/>
  <c r="B13" i="62"/>
  <c r="C390" i="61"/>
  <c r="B390" i="61"/>
  <c r="F388" i="61"/>
  <c r="F378" i="61"/>
  <c r="F374" i="61"/>
  <c r="F370" i="61"/>
  <c r="F366" i="61"/>
  <c r="F362" i="61"/>
  <c r="F358" i="61"/>
  <c r="F350" i="61"/>
  <c r="F346" i="61"/>
  <c r="F338" i="61"/>
  <c r="F332" i="61"/>
  <c r="F328" i="61"/>
  <c r="F320" i="61"/>
  <c r="F312" i="61"/>
  <c r="F304" i="61"/>
  <c r="F295" i="61"/>
  <c r="F287" i="61"/>
  <c r="F279" i="61"/>
  <c r="F271" i="61"/>
  <c r="F264" i="61"/>
  <c r="F257" i="61"/>
  <c r="F249" i="61"/>
  <c r="F248" i="61"/>
  <c r="F243" i="61"/>
  <c r="F237" i="61"/>
  <c r="F229" i="61"/>
  <c r="F228" i="61"/>
  <c r="F220" i="61"/>
  <c r="F219" i="61"/>
  <c r="F218" i="61"/>
  <c r="F208" i="61"/>
  <c r="F204" i="61"/>
  <c r="F201" i="61"/>
  <c r="F200" i="61"/>
  <c r="F199" i="61"/>
  <c r="F198" i="61"/>
  <c r="F197" i="61"/>
  <c r="F188" i="61"/>
  <c r="F181" i="61"/>
  <c r="F180" i="61"/>
  <c r="D173" i="61"/>
  <c r="F173" i="61" s="1"/>
  <c r="F172" i="61"/>
  <c r="F171" i="61"/>
  <c r="F170" i="61"/>
  <c r="F169" i="61"/>
  <c r="F162" i="61"/>
  <c r="F161" i="61"/>
  <c r="F160" i="61"/>
  <c r="F153" i="61"/>
  <c r="F152" i="61"/>
  <c r="F151" i="61"/>
  <c r="F144" i="61"/>
  <c r="F143" i="61"/>
  <c r="F142" i="61"/>
  <c r="F141" i="61"/>
  <c r="F140" i="61"/>
  <c r="F133" i="61"/>
  <c r="F132" i="61"/>
  <c r="F131" i="61"/>
  <c r="F124" i="61"/>
  <c r="F123" i="61"/>
  <c r="F122" i="61"/>
  <c r="F121" i="61"/>
  <c r="F120" i="61"/>
  <c r="F119" i="61"/>
  <c r="F118" i="61"/>
  <c r="D111" i="61"/>
  <c r="F111" i="61" s="1"/>
  <c r="F110" i="61"/>
  <c r="F109" i="61"/>
  <c r="F108" i="61"/>
  <c r="F107" i="61"/>
  <c r="F100" i="61"/>
  <c r="F99" i="61"/>
  <c r="F98" i="61"/>
  <c r="F97" i="61"/>
  <c r="F96" i="61"/>
  <c r="F89" i="61"/>
  <c r="F81" i="61"/>
  <c r="F75" i="61"/>
  <c r="F67" i="61"/>
  <c r="F57" i="61"/>
  <c r="F53" i="61"/>
  <c r="F49" i="61"/>
  <c r="F45" i="61"/>
  <c r="F41" i="61"/>
  <c r="F38" i="61"/>
  <c r="F35" i="61"/>
  <c r="F32" i="61"/>
  <c r="F29" i="61"/>
  <c r="F21" i="61"/>
  <c r="B15" i="61"/>
  <c r="G56" i="68" l="1"/>
  <c r="F10" i="66" s="1"/>
  <c r="F29" i="74"/>
  <c r="F27" i="74"/>
  <c r="A12" i="72"/>
  <c r="A11" i="73"/>
  <c r="F24" i="73"/>
  <c r="F20" i="66" s="1"/>
  <c r="F51" i="71"/>
  <c r="F16" i="66" s="1"/>
  <c r="A13" i="73"/>
  <c r="A11" i="71"/>
  <c r="F31" i="74"/>
  <c r="F381" i="61"/>
  <c r="F384" i="61"/>
  <c r="F390" i="61" s="1"/>
  <c r="F10" i="64" s="1"/>
  <c r="G41" i="63"/>
  <c r="G216" i="63" s="1"/>
  <c r="F12" i="64" s="1"/>
  <c r="G44" i="63"/>
  <c r="B58" i="62"/>
  <c r="B62" i="62" s="1"/>
  <c r="B26" i="63"/>
  <c r="B23" i="61"/>
  <c r="F33" i="74" l="1"/>
  <c r="F22" i="66" s="1"/>
  <c r="F28" i="66"/>
  <c r="F34" i="66" s="1"/>
  <c r="F38" i="66" s="1"/>
  <c r="G32" i="17" s="1"/>
  <c r="A14" i="72"/>
  <c r="A13" i="71"/>
  <c r="A16" i="73"/>
  <c r="F15" i="64"/>
  <c r="B34" i="61"/>
  <c r="B46" i="63"/>
  <c r="B31" i="61"/>
  <c r="B72" i="62"/>
  <c r="B35" i="63"/>
  <c r="F16" i="64" l="1"/>
  <c r="F17" i="64" s="1"/>
  <c r="G29" i="17"/>
  <c r="A15" i="71"/>
  <c r="A18" i="73"/>
  <c r="A16" i="72"/>
  <c r="B80" i="62"/>
  <c r="B56" i="63"/>
  <c r="B60" i="63"/>
  <c r="B37" i="61"/>
  <c r="A17" i="71" l="1"/>
  <c r="A18" i="72"/>
  <c r="A20" i="73"/>
  <c r="A22" i="73" s="1"/>
  <c r="B43" i="61"/>
  <c r="B40" i="61"/>
  <c r="B68" i="63"/>
  <c r="B97" i="62"/>
  <c r="B87" i="62"/>
  <c r="B92" i="62"/>
  <c r="A19" i="71" l="1"/>
  <c r="A20" i="72"/>
  <c r="A22" i="72" s="1"/>
  <c r="A24" i="72" s="1"/>
  <c r="B117" i="62"/>
  <c r="B75" i="63"/>
  <c r="B47" i="61"/>
  <c r="A21" i="71" l="1"/>
  <c r="A23" i="71"/>
  <c r="A25" i="71" s="1"/>
  <c r="B121" i="62"/>
  <c r="B79" i="63"/>
  <c r="B51" i="61"/>
  <c r="B151" i="62"/>
  <c r="B145" i="62"/>
  <c r="B157" i="62"/>
  <c r="B169" i="62" s="1"/>
  <c r="B184" i="62" s="1"/>
  <c r="B202" i="62" s="1"/>
  <c r="B220" i="62" s="1"/>
  <c r="B232" i="62" s="1"/>
  <c r="B250" i="62" s="1"/>
  <c r="B272" i="62" s="1"/>
  <c r="B283" i="62" s="1"/>
  <c r="B294" i="62" s="1"/>
  <c r="B304" i="62" s="1"/>
  <c r="B314" i="62" s="1"/>
  <c r="B324" i="62" s="1"/>
  <c r="B338" i="62" s="1"/>
  <c r="B351" i="62" s="1"/>
  <c r="B364" i="62" s="1"/>
  <c r="B373" i="62" s="1"/>
  <c r="B393" i="62" s="1"/>
  <c r="B409" i="62" s="1"/>
  <c r="B420" i="62" s="1"/>
  <c r="B444" i="62" s="1"/>
  <c r="B453" i="62" s="1"/>
  <c r="B457" i="62" s="1"/>
  <c r="B479" i="62" s="1"/>
  <c r="B484" i="62" s="1"/>
  <c r="B489" i="62" s="1"/>
  <c r="B494" i="62" s="1"/>
  <c r="B499" i="62" s="1"/>
  <c r="B503" i="62" s="1"/>
  <c r="B507" i="62" s="1"/>
  <c r="B511" i="62" s="1"/>
  <c r="B515" i="62" s="1"/>
  <c r="A27" i="71" l="1"/>
  <c r="A29" i="71" s="1"/>
  <c r="A31" i="71"/>
  <c r="A33" i="71" s="1"/>
  <c r="A35" i="71" s="1"/>
  <c r="A37" i="71" s="1"/>
  <c r="B83" i="63"/>
  <c r="B55" i="61"/>
  <c r="A39" i="71" l="1"/>
  <c r="A41" i="71" s="1"/>
  <c r="A43" i="71" s="1"/>
  <c r="A45" i="71" s="1"/>
  <c r="A47" i="71" s="1"/>
  <c r="A49" i="71" s="1"/>
  <c r="B61" i="61"/>
  <c r="B69" i="61" s="1"/>
  <c r="B77" i="61" s="1"/>
  <c r="B83" i="61" s="1"/>
  <c r="B91" i="61" s="1"/>
  <c r="B102" i="61" s="1"/>
  <c r="B113" i="61" s="1"/>
  <c r="B126" i="61" s="1"/>
  <c r="B135" i="61"/>
  <c r="B86" i="63"/>
  <c r="B89" i="63" s="1"/>
  <c r="B93" i="63" s="1"/>
  <c r="B97" i="63" s="1"/>
  <c r="B101" i="63" s="1"/>
  <c r="B109" i="63" s="1"/>
  <c r="B120" i="63" s="1"/>
  <c r="B126" i="63" s="1"/>
  <c r="B131" i="63" s="1"/>
  <c r="B138" i="63" s="1"/>
  <c r="B141" i="63" s="1"/>
  <c r="B144" i="63" s="1"/>
  <c r="B152" i="63" s="1"/>
  <c r="B162" i="63" s="1"/>
  <c r="B166" i="63" s="1"/>
  <c r="B169" i="63" s="1"/>
  <c r="B175" i="63" s="1"/>
  <c r="B179" i="63" s="1"/>
  <c r="B184" i="63" s="1"/>
  <c r="B188" i="63" s="1"/>
  <c r="B193" i="63" s="1"/>
  <c r="B196" i="63" s="1"/>
  <c r="B199" i="63" s="1"/>
  <c r="B203" i="63" s="1"/>
  <c r="B207" i="63" s="1"/>
  <c r="B210" i="63" s="1"/>
  <c r="B213" i="63" s="1"/>
  <c r="B155" i="61" l="1"/>
  <c r="B146" i="61"/>
  <c r="B164" i="61" l="1"/>
  <c r="B175" i="61" l="1"/>
  <c r="B183" i="61"/>
  <c r="B190" i="61" s="1"/>
  <c r="B203" i="61" s="1"/>
  <c r="B206" i="61" s="1"/>
  <c r="B212" i="61" s="1"/>
  <c r="B222" i="61" s="1"/>
  <c r="B231" i="61" s="1"/>
  <c r="B239" i="61" s="1"/>
  <c r="B245" i="61" s="1"/>
  <c r="B251" i="61" s="1"/>
  <c r="B259" i="61" s="1"/>
  <c r="B266" i="61" s="1"/>
  <c r="B273" i="61" s="1"/>
  <c r="B281" i="61" s="1"/>
  <c r="B289" i="61" s="1"/>
  <c r="B297" i="61" s="1"/>
  <c r="B306" i="61" s="1"/>
  <c r="B314" i="61" s="1"/>
  <c r="B322" i="61" s="1"/>
  <c r="B330" i="61" s="1"/>
  <c r="B336" i="61" s="1"/>
  <c r="B340" i="61" s="1"/>
  <c r="B348" i="61" s="1"/>
  <c r="B352" i="61" s="1"/>
  <c r="B360" i="61" s="1"/>
  <c r="B364" i="61" s="1"/>
  <c r="B368" i="61" s="1"/>
  <c r="B372" i="61" s="1"/>
  <c r="B376" i="61" s="1"/>
  <c r="B380" i="61" s="1"/>
  <c r="B383" i="61" s="1"/>
  <c r="B386" i="61" s="1"/>
  <c r="F28" i="59" l="1"/>
  <c r="G13" i="3"/>
  <c r="F33" i="59" l="1"/>
  <c r="F32" i="59"/>
  <c r="F27" i="59"/>
  <c r="F26" i="59"/>
  <c r="F24" i="59"/>
  <c r="F21" i="59"/>
  <c r="F20" i="59"/>
  <c r="F19" i="59"/>
  <c r="F18" i="59"/>
  <c r="F14" i="59"/>
  <c r="F13" i="59"/>
  <c r="F12" i="59"/>
  <c r="F11" i="59"/>
  <c r="F9" i="59"/>
  <c r="F8" i="59"/>
  <c r="F7" i="59"/>
  <c r="F6" i="59"/>
  <c r="F10" i="59"/>
  <c r="F25" i="59"/>
  <c r="F41" i="59"/>
  <c r="F38" i="59"/>
  <c r="F36" i="59"/>
  <c r="F35" i="59"/>
  <c r="F34" i="59"/>
  <c r="F31" i="59"/>
  <c r="G5" i="25"/>
  <c r="G67" i="58"/>
  <c r="G33" i="58"/>
  <c r="G30" i="58"/>
  <c r="F44" i="59" l="1"/>
  <c r="G23" i="17" s="1"/>
  <c r="G64" i="58"/>
  <c r="G57" i="58"/>
  <c r="G51" i="58"/>
  <c r="G46" i="58"/>
  <c r="G40" i="58"/>
  <c r="G7" i="22"/>
  <c r="G35" i="28" l="1"/>
  <c r="G32" i="28"/>
  <c r="G29" i="28"/>
  <c r="G26" i="28"/>
  <c r="G23" i="28"/>
  <c r="G20" i="28"/>
  <c r="G16" i="28"/>
  <c r="G13" i="28" l="1"/>
  <c r="G5" i="28"/>
  <c r="G67" i="4"/>
  <c r="G64" i="9" l="1"/>
  <c r="G61" i="9"/>
  <c r="G58" i="9"/>
  <c r="G55" i="9"/>
  <c r="G52" i="9"/>
  <c r="G49" i="9"/>
  <c r="G44" i="9"/>
  <c r="G41" i="9"/>
  <c r="G38" i="9"/>
  <c r="G35" i="9"/>
  <c r="G32" i="9"/>
  <c r="G29" i="9"/>
  <c r="G26" i="9"/>
  <c r="G71" i="53"/>
  <c r="G58" i="53"/>
  <c r="G55" i="53"/>
  <c r="G52" i="53"/>
  <c r="G61" i="4" l="1"/>
  <c r="G58" i="4"/>
  <c r="G44" i="4"/>
  <c r="G14" i="4"/>
  <c r="G70" i="4" l="1"/>
  <c r="G64" i="4"/>
  <c r="G23" i="9" l="1"/>
  <c r="G20" i="9"/>
  <c r="G17" i="9"/>
  <c r="G14" i="9"/>
  <c r="G24" i="58"/>
  <c r="G18" i="58"/>
  <c r="G15" i="58"/>
  <c r="G27" i="58"/>
  <c r="G21" i="58"/>
  <c r="G58" i="3"/>
  <c r="G55" i="3"/>
  <c r="G52" i="3"/>
  <c r="G49" i="3"/>
  <c r="G46" i="3"/>
  <c r="G43" i="3"/>
  <c r="G40" i="3"/>
  <c r="G37" i="3"/>
  <c r="G34" i="3"/>
  <c r="G31" i="3"/>
  <c r="G28" i="3"/>
  <c r="G25" i="3"/>
  <c r="G22" i="3"/>
  <c r="G19" i="3"/>
  <c r="G16" i="3"/>
  <c r="G69" i="58" l="1"/>
  <c r="G92" i="58" s="1"/>
  <c r="G13" i="17" s="1"/>
  <c r="G60" i="3"/>
  <c r="G5" i="17" s="1"/>
  <c r="G66" i="9"/>
  <c r="G17" i="17" s="1"/>
  <c r="G10" i="28"/>
  <c r="G38" i="28" s="1"/>
  <c r="G16" i="25"/>
  <c r="G14" i="25"/>
  <c r="G11" i="25"/>
  <c r="G8" i="25"/>
  <c r="G49" i="53"/>
  <c r="G46" i="53"/>
  <c r="G39" i="53"/>
  <c r="G31" i="53"/>
  <c r="G23" i="53"/>
  <c r="G15" i="53"/>
  <c r="G18" i="22"/>
  <c r="G15" i="22"/>
  <c r="G10" i="22"/>
  <c r="G18" i="25" l="1"/>
  <c r="G21" i="17" s="1"/>
  <c r="G20" i="22"/>
  <c r="G19" i="17" s="1"/>
  <c r="G73" i="53"/>
  <c r="G15" i="17" s="1"/>
  <c r="G55" i="4"/>
  <c r="G52" i="4"/>
  <c r="G49" i="4" l="1"/>
  <c r="G38" i="4"/>
  <c r="G26" i="4"/>
  <c r="G20" i="4"/>
  <c r="G11" i="4"/>
  <c r="G23" i="4" l="1"/>
  <c r="G17" i="4" l="1"/>
  <c r="G32" i="4" l="1"/>
  <c r="G25" i="17" l="1"/>
  <c r="G27" i="17" l="1"/>
  <c r="G8" i="4"/>
  <c r="G5" i="4"/>
  <c r="G72" i="4" l="1"/>
  <c r="G7" i="17" s="1"/>
  <c r="G9" i="17" l="1"/>
  <c r="G29" i="1" s="1"/>
</calcChain>
</file>

<file path=xl/sharedStrings.xml><?xml version="1.0" encoding="utf-8"?>
<sst xmlns="http://schemas.openxmlformats.org/spreadsheetml/2006/main" count="2338" uniqueCount="1375">
  <si>
    <t>m2</t>
  </si>
  <si>
    <t>I.</t>
  </si>
  <si>
    <t>SKUPAJ</t>
  </si>
  <si>
    <t>II.</t>
  </si>
  <si>
    <t xml:space="preserve"> </t>
  </si>
  <si>
    <t>III.</t>
  </si>
  <si>
    <t>m1</t>
  </si>
  <si>
    <t>OBJEKT:</t>
  </si>
  <si>
    <t>INVESTITOR:</t>
  </si>
  <si>
    <t>DDV NI UPOŠTEVAN</t>
  </si>
  <si>
    <t>m3</t>
  </si>
  <si>
    <t>a'</t>
  </si>
  <si>
    <t>IV.</t>
  </si>
  <si>
    <t>V.</t>
  </si>
  <si>
    <t>10.</t>
  </si>
  <si>
    <t>FAZA:</t>
  </si>
  <si>
    <t>OPOMBA:</t>
  </si>
  <si>
    <t>kos</t>
  </si>
  <si>
    <t>komplet</t>
  </si>
  <si>
    <t>VI.</t>
  </si>
  <si>
    <t>11.</t>
  </si>
  <si>
    <t>12.</t>
  </si>
  <si>
    <t>VREDNOST DEL EUR:</t>
  </si>
  <si>
    <t>POPIS GRADBENO OBRTNIŠKIH DEL</t>
  </si>
  <si>
    <t>A. GRADBENA DELA</t>
  </si>
  <si>
    <t>B. OBRTNIŠKA DELA</t>
  </si>
  <si>
    <t>KERAMIČARSKA DELA</t>
  </si>
  <si>
    <t>SLIKOPLESKARSKA DELA</t>
  </si>
  <si>
    <t>ur</t>
  </si>
  <si>
    <t>RAZNA OBRTNIŠKA DELA</t>
  </si>
  <si>
    <t>MONTAŽNE STENE IN STROPOVI</t>
  </si>
  <si>
    <t>KV delavec</t>
  </si>
  <si>
    <t>PK delavec</t>
  </si>
  <si>
    <t>NK delavec</t>
  </si>
  <si>
    <t>SPLOŠNA DOLOČILA
 - veljajo za vsa dela pri izvedbi projekta, za ves čas trajanja projekta</t>
  </si>
  <si>
    <t>SPLOŠNO O CENI ZA MERSKO ENOTO POSAMEZNE POSTAVKE - v ceni morajo biti zajeti vsi potrebni stroški:</t>
  </si>
  <si>
    <t>&gt;</t>
  </si>
  <si>
    <t>za kompletno organizacijo gradbišča, skladno z varnostnim načrtom</t>
  </si>
  <si>
    <t xml:space="preserve">Izvajanje geodetskih storitev  med samo gradnjo, ki vsebujejo: zakoličba osi stavbe, podajanje višin, kontrola vertikalnosti  konstrukcije, ustreznih naklonov ipd., postavitev gradbenih profilov, zaščita zakoličbe, vse  za ves čas gradnje in za vsa dela </t>
  </si>
  <si>
    <t>za izdelavo, dobavo in vgradnjo (montažo);</t>
  </si>
  <si>
    <t>za nabavo in dobavo osnovnega, pomožnega, pritrdilnega, tesnilnega materiala za izvedbo posamezne postavke iz popisa;</t>
  </si>
  <si>
    <t>za vse zunanje in notranje transporte (horizontalne in vertikalne) potrebnega materiala, delavne sile, orodja, delavnih strojev oz. naprav do mesta vgradnje;</t>
  </si>
  <si>
    <t>za vsa pripravljalna, osnovna, pomožna in zaključna dela za kompletno izvedbo posamezne postavke;</t>
  </si>
  <si>
    <t>za premične delovne odre za dela do višine  4m in lovilne odre za izvedbo posameznih del - razen delovnih in fasadnih odrov, ki so posebej prikazani v popisu;</t>
  </si>
  <si>
    <t>za izpolnitev obvez izvajalca glede varstva pri delu na premičnih deloviščih (gradbišču)</t>
  </si>
  <si>
    <t>za izdelavo vseh  vzorcev na zahtevo projektanta</t>
  </si>
  <si>
    <t>za izdelavo vseh  delavniških načrtov, kjer so ti potrebni</t>
  </si>
  <si>
    <t>za vsa dokazila o izpolnitvi zahtevane kvalitete izvedenih del oz. fizikalnih lastnosti vgrajenih materialov, izdelkov ter proizvodov, ki so navedena v splošnih določilih, določilih izvedbe pri posameznih vrstah del oz. zahtevah v posameznih postavkah;</t>
  </si>
  <si>
    <t>za snemanje izmer na licu mesta in usklajevanje z nadzorom oz. odg. projektantom v primeru odstopanja od projekta ali pri nejasnostih;</t>
  </si>
  <si>
    <t>za koordinacijo izvajalca do svojih podizvajalcev, dobaviteljev in kooperantov, ki sodelujejo pri predmetni gradnji oz. izvedbi del;</t>
  </si>
  <si>
    <t xml:space="preserve">za izpolnitev vseh obvez izvajalca po veljavni zakonodaji in pripadajočih veljavnih pravilnikih, ki se nanašajo direktno ali indirektno na izvedbo/gradnjo; </t>
  </si>
  <si>
    <t>za pripravo in vzdrževanje gradbišča, vključno z odstranitvijo vseh provizorijev ter začasnih komunalnih priključkov po končanih delih;</t>
  </si>
  <si>
    <t>za  vsa čiščenja med samo gradnjo</t>
  </si>
  <si>
    <t>za  finalno čiščenje celotnega objekta in gradbišča, pred predajo naročniku</t>
  </si>
  <si>
    <t>Izdelava kompletne dokumentacije "Dokazila o zanesljivosti", kompletno z vsemi potrebnimi izkazi, vsemi potrebnimi meritvami in pridobitvijo dokazil. Prav tako mora izvajalec pridobiti vse potrebne izkaze in poročila, vezana na Elaborate in načrte, ki so sestavni del projekta DGD , predvsem pa:</t>
  </si>
  <si>
    <t>- Izkaz požarne varnosti objekta
- Izkaz zaščite pred hrupom v stavbah
- Energetska izkaznica
- Izkaz energijskih lastnosti stavbe
- Poročilo o  gospodarjenju z gradbenimi odpadki za potrebe  pridobitve uporabnega dovoljenja     
- geodetski posnetek po končanih delih
- vsi ostali potrebni izkazi po DGD
Opomba:  PID projekte izdela projektant po ločeni pogodbi</t>
  </si>
  <si>
    <t>DDV prikazati posebej!</t>
  </si>
  <si>
    <t>OSTALE ZAHTEVE :</t>
  </si>
  <si>
    <t>Vsa dela morajo biti izvedena kvalitetno iz materialov z zahtevanimi fizikalnimi lastnostmi in jih je potrebno izvajati po predloženi tehnični dokumentaciji, detajlih ter navodilih arhitekta oziroma izbranega proizvajalca!</t>
  </si>
  <si>
    <t>Vsi vgrajeni materiali in proizvodi morajo imeti ustrezen atest oz. certifikat ter naj odgovarjajo cenovnemu razredu, skladno z zahtevami investitorja!</t>
  </si>
  <si>
    <t>Dimenzije-mere in količine je potrebno pred izdelavo oziroma naročanjem preveriti po zadnjih veljavnih PZI projektih ter kontrolirati mere na licu mesta!</t>
  </si>
  <si>
    <t>V kolikor v projektni dokumentaciji ni detajla za določeno vrsto del, je predlog detajla dolžan izdelati ponudnik - izvajalec in ga predložiti odgovornemu projektantu v potrditev!</t>
  </si>
  <si>
    <t>Izvajalec je dolžan na svoje stroške zagotoviti ustrezne klimatske pogoje za izvajanje del, ter z njimi omogočiti pogodbene obveznosti v pogodbenih rokih.</t>
  </si>
  <si>
    <t xml:space="preserve">Vse delavniške načrte mora izvajalec pred izvedbo predati v potrditev  projektantu </t>
  </si>
  <si>
    <t xml:space="preserve">Vse vzorce  mora izvajalec pred izvedbo predati v potrditev  projektantu </t>
  </si>
  <si>
    <t>Odvoz odpadnega materiala se izvrši v skladu z veljavno zakonodajo, na javne deponije odpadnega materiala, katere imajo upravna dovoljenja za deponiranje posameznih vrst materiala.</t>
  </si>
  <si>
    <t>Ponudnik - izvajalec sam izbere lokacije deponij in v cenah upošteva vse stroške deponiranja in transporta.</t>
  </si>
  <si>
    <t>13.</t>
  </si>
  <si>
    <t>14.</t>
  </si>
  <si>
    <t xml:space="preserve">PROJEKT ŠTEVILKA: </t>
  </si>
  <si>
    <t>- mavčnokartonske plošče deb. 2 x 1,25 cm</t>
  </si>
  <si>
    <t>- podkonstrukcija iz pocinkanih CW 75 mm profilov</t>
  </si>
  <si>
    <t>-mavčnokartonske plošče deb. 2 x 1,25 cm</t>
  </si>
  <si>
    <t>15.</t>
  </si>
  <si>
    <t>P  Z  I</t>
  </si>
  <si>
    <t>-mineralna volna deb. 10 cm med CW profili</t>
  </si>
  <si>
    <t>V mokrih prostorih v enotni ceni upoštevati vlagoodporme MK plošče.</t>
  </si>
  <si>
    <t>Sestavni del tega projektantskega popisa in enotnih cen je kompletna projektna PZI dokumentacija (grafični in tekstualni del).</t>
  </si>
  <si>
    <t>10a.</t>
  </si>
  <si>
    <t>RIBICA LJUBLJANA</t>
  </si>
  <si>
    <t>JP LJUBLJANA</t>
  </si>
  <si>
    <t>KOPITARJEVA 2</t>
  </si>
  <si>
    <t>1000 LJUBLJANA</t>
  </si>
  <si>
    <t>2023-261 - januar 2024</t>
  </si>
  <si>
    <t>LJUBLJANA, januar 2024</t>
  </si>
  <si>
    <t>REKAPITULACIJA</t>
  </si>
  <si>
    <t>RUŠITVENA DELA</t>
  </si>
  <si>
    <t>OSTALA GRADBENA DELA</t>
  </si>
  <si>
    <t>TERACERSKA DELA</t>
  </si>
  <si>
    <t>V enotnih cenah upoštevati sortiranje, nakladanje in odvoz ruševin v trajno deponijo,</t>
  </si>
  <si>
    <t>s plačilom takse za deponijo, izdajo evidenčnih listov, protiprašne in protihrupne</t>
  </si>
  <si>
    <t>zaščite, delovne in zaščitne odre. Pred oddajo ponudbe obvezen ogled na licu mesta.</t>
  </si>
  <si>
    <t>Odstranitev vrat, kompletno s podboji, zaključki, pripirami in pragovi. Velikosti do 3 m2.</t>
  </si>
  <si>
    <t>Odstranitev stekelene stene z dvokrilnimi vrati velikosti cca 404 x 261 cm.</t>
  </si>
  <si>
    <t>Rušenje predelnih sten ( zidane ali mavčnokartonske ) kompletno z oblogami in podkonstrukcijo.</t>
  </si>
  <si>
    <t>Odstranitev sanitarnih elementov, kompletno z razvodom in blindiranjem cevi.</t>
  </si>
  <si>
    <t>Odstranitev strojnih instalacij.</t>
  </si>
  <si>
    <t>Odstranitev elektroinstalacij.</t>
  </si>
  <si>
    <t>Odstranitev kamnitega cokla na vseh slopih.</t>
  </si>
  <si>
    <t>Odstranitev finalnega terazzo tlaka, debeline 3 cm, kompletno z eventuelnimi dilatacijskimi profili.</t>
  </si>
  <si>
    <t>Enako kot postavka 10., samo pod zunanjimi površinami.</t>
  </si>
  <si>
    <t>Odstranitev vseh slojev talne konstrukcije do nasutja ( terazzo tlak, AB plošča debeline do 17 cm, AB podlaga deb. Do 14 cm, hidroizolacija in podložni beton ). Točno debelino in sestavo se določi na licu mesta.</t>
  </si>
  <si>
    <t>Enako kot postavka 11., samo  odstranitev za novo kineto in črpališče.</t>
  </si>
  <si>
    <t>Odstranitev stenske obloge iz tapet, kompletno z lepilom.</t>
  </si>
  <si>
    <t>Zaščita obstoječih terazzo tlakov za ves čas izvedbe del in odstranitev po zaključku del.</t>
  </si>
  <si>
    <t>Vsakodnevno sprotno čiščenje obstoječih transportnih poti za ves čas izvedbe del.</t>
  </si>
  <si>
    <t>Odstranitev stenske obloge iz keramičnih ploščic kompletno z lepilno malto.</t>
  </si>
  <si>
    <t>Ročni izkop v terenu III. Ktg., nakladanje, prevoz in odvoz izkopanega materiala v trajno deponijo, s plačilom takse za deponijo. Izkop v objektu za kineto, črpališče in eventuelna poglobitev.</t>
  </si>
  <si>
    <t>Zemeljski planum dna izkopa, uvaljanje, planiranje, dosipavanje.</t>
  </si>
  <si>
    <t>Dobava in vgrajevanje nasutja s kamnitim drobljencem, z utrditvijo do Evd 40MPa. Nasutje v debelini do 35 cm. Nasutje v objektu pod kineto in novimi tlaki.</t>
  </si>
  <si>
    <t>3a.</t>
  </si>
  <si>
    <t>Enako kot postavka 3., samo zasutje za stenami kinete.</t>
  </si>
  <si>
    <t>Dobava in vgrajevanje podložnega betona C 12/15, v debelini 10 cm. Beton v objektu.</t>
  </si>
  <si>
    <t>Izdelava, prevoz in montaža prefabricirane AB kinete, notranjega preseka 50 x 30 cm, debeline sten cca 7 cm, kompletno z AB pokrovi.</t>
  </si>
  <si>
    <t>Dobava in vgrajevanje podložnega betona C 12/15 v debelini 10 cm. Tlak sestave Zu1.</t>
  </si>
  <si>
    <t xml:space="preserve">Dobava in izdelava horizontalne hidroizolacije v sestavi: </t>
  </si>
  <si>
    <t>- izravnava s fino cementno malto debeline do 2 cm</t>
  </si>
  <si>
    <t>- hladni bitumenski premaz 300 g/m2, npr. IBITOL HS</t>
  </si>
  <si>
    <t>- enoslojna polimer bitumenska hidroizolacija, polno varjena, s preklopi min. 10 cm, npr. 1 x IZOTEKT T4 Plus.</t>
  </si>
  <si>
    <t>- ekstrudirani polistiren XPS 300-L, debeline 15 cm</t>
  </si>
  <si>
    <t>- sistemske plošče za razvod talnega gretja npr. LIPONOR TECTO 1,7 cm</t>
  </si>
  <si>
    <t>- mikroarmirani neskrčljivi betonski estrih C 20/25, debeline 6 cm, strojno zaglajen.</t>
  </si>
  <si>
    <t>Razna manjša in nepredvidena gradbena dela. Obračun po potrditvi nadzornega organa.</t>
  </si>
  <si>
    <t>Lahki premični delovni odri višine do 2 m. Upoštevana 1 x netto površina za vse faze izvedbe GO del.</t>
  </si>
  <si>
    <t>Dobava in izravnava sten s polimerno cementno malto, po odstranitvi keramičnih ploščic, debeline do 1 cm.</t>
  </si>
  <si>
    <t>Izdelava betonskih revizijskih jaškov velikosti 40 x 40 cm, kompletno z inoks pokrovom s protismradno zaporo. Pokrov finalne obdelave terazzo tlak.</t>
  </si>
  <si>
    <t>Finalno čiščenje objekta po zaključku del. Upoštevana netto površina.</t>
  </si>
  <si>
    <t xml:space="preserve">V enotnih cenah upoštevati vse tekstualne in grafična dela projekta,  pritrdilni, sidrni </t>
  </si>
  <si>
    <t xml:space="preserve">material, podkonstrukcije in zaključke, izdelavo delavniških načrtov, katere potrdi </t>
  </si>
  <si>
    <t>projektant. Sheme in detajli so sestavni del enotnih cen popisa del.</t>
  </si>
  <si>
    <t>a) nihajna vrata vel. 95/242 cm, vključno s kovinskimi ojačitvami za montažo vrat. Oznaka sheme V1.</t>
  </si>
  <si>
    <t>V enotnih cenah upoštevati  bandažiranje in kitanje stikov MK plošč,  podkonstrukcije,</t>
  </si>
  <si>
    <t>vse izreze in zaključke ter delovne odre.</t>
  </si>
  <si>
    <t>Dobava in montaža predelnih sten v sestavi:</t>
  </si>
  <si>
    <t>- mineralna volna deb. 7,5 cm med CW profili</t>
  </si>
  <si>
    <t>V mokrih prostorih  v enotni ceni upoštevati vlagoodporne MK plošče.</t>
  </si>
  <si>
    <t>- mavčnokartonske plošče deb. 1,25 cm</t>
  </si>
  <si>
    <t>Dobava in montaža predelnih sten v sestavi: ( instalacijska stena )</t>
  </si>
  <si>
    <t xml:space="preserve">- podkonstrukcija iz pocinkanih 2 x CW  75 mm </t>
  </si>
  <si>
    <t>- požarno odporne mavčnokartonske plošče deb. 2 x 1,25 cm</t>
  </si>
  <si>
    <t>Požarna odpornost stene REI - 60 minut. Stena med strojnico in WC invalidi.</t>
  </si>
  <si>
    <t>Dobava in obloga sten v sestavi:</t>
  </si>
  <si>
    <t>- podkonstrukcija iz pocinkanih profilov CW 75 mm, odmik od sten do 18 cm</t>
  </si>
  <si>
    <t>- kamena volna debeline do 18 cm med CW profili</t>
  </si>
  <si>
    <t>Dobava in vgradnja profila za izvedbo stika cokla in tlaka, npr. Eclisse Syntesis baseboard, po detajlu.</t>
  </si>
  <si>
    <t>5a.</t>
  </si>
  <si>
    <t>Dobava in vgradnja kovinskih ojačitev v predelne stene za montažo sanitarne opreme. Vse po projektu instalacij.</t>
  </si>
  <si>
    <t>Dobava in montaža tipskih revizijskih odportin v mavčnokartonskem stropu.</t>
  </si>
  <si>
    <t>Izdelava, dobava in montaža zunanje stene v sestavi ZUS:</t>
  </si>
  <si>
    <t>- parna zapora: Knauf Insulation LDS 100 s tesnilnim trakom LDS</t>
  </si>
  <si>
    <t>- steklena volna 5 cm ( ali 7,5 cm ) KI 040</t>
  </si>
  <si>
    <t>- stenski pocinkani C profil 5 cm ( ali 75 cm )</t>
  </si>
  <si>
    <t>- folija AQUAPANEL Tyvek Stucco Wrap</t>
  </si>
  <si>
    <t>- plošča AQUAPANEL Cement Board Outdoor 1,25 cm</t>
  </si>
  <si>
    <t>- siva fugirna masa AQUAPANEL z zunanjim armirnim trakom</t>
  </si>
  <si>
    <t>- bela lepilna armirna malta AQUAPANEL deb. 3 mm z vtisnjeno armirno mrežocp AQUAPANEL</t>
  </si>
  <si>
    <t>- temeljni premaz za omet AQAPANEL</t>
  </si>
  <si>
    <t>- zaključni omet AQUAPANEL, barva in struktura po izboru projektanta.</t>
  </si>
  <si>
    <t>V enotnih cenah upoštevati vse tekstualne in grafične dele projekta, vse podkonstru-</t>
  </si>
  <si>
    <t>cije in zaključke, pritrdilni, sidrni, tesnilni materila, izdelavo delavniških načrtov kate-</t>
  </si>
  <si>
    <t>re potrdi projektant, delovne odre. Vse mere kontrolirati na licu mesta. Sheme in de-</t>
  </si>
  <si>
    <t>tajli so sestavni del enotnih cen.</t>
  </si>
  <si>
    <t>Izdelava, prevoz in montaža prefabriciranih terazzo elementov - stebri in preklade. Izdelava iz sivega kalcitnega agregata, frakcije 0-8mm, vezivo cement - sivi. Vse vidne površine grobo brušene. V enotni ceni upoštevati izdelavo, dobavo in montažo  kovinskih vroče cinkanih ali alu profilov za  montažo terazzo elementov, izdelavo delavniške dokumentacije in vzorca elementov, katere potrdi projektant. Vse mere kontrolirati na licu mesta.</t>
  </si>
  <si>
    <t>1a.</t>
  </si>
  <si>
    <t>1b.</t>
  </si>
  <si>
    <t>- terazzo preklada preseka 15 x 15 cm, skupne dolžine 227 + 220 + 227 cm, poravnana z zgornjo višino obstoječe kamnite stene. Detajl D5, D6, D7, D8, shema T2 ob oknu 02.</t>
  </si>
  <si>
    <t>- terazzo preklada preseka 15 x 15 cm, skupne dolžine 227 + 220 +227 cm, poravnana z zgornjo višino obstoječe kamnite stene. Detajl D1, D2, D3, D4, shena T1 ob vratih V6. Stik preklad na stebrih.</t>
  </si>
  <si>
    <t>1c.</t>
  </si>
  <si>
    <t>- terazzo preklada preseka 15 x 15 cm, skupne dolžine 228 + 221 +228 cm, poravnana z zgornjo višino obstoječe kamnite stene. Detajl D9, D10, D11, D12, shena T3 terazzo stebri ob oknu 03.</t>
  </si>
  <si>
    <t>1d.</t>
  </si>
  <si>
    <t>- terazzo preklada preseka 15 x 15 cm, skupne dolžine 225 + 218 + 225 cm, poravnana z zgornjo višino obstoječe kamnite stene. Detajl D13, D14, D15, D16, shema T4  terazzo stebri ob oknu 04.</t>
  </si>
  <si>
    <t>1e.</t>
  </si>
  <si>
    <t>Steber preseka 15 x 25 cm, višine 253 cm. Detajl D18.</t>
  </si>
  <si>
    <t>- steber preseka ( 30 x 13 ) + ( 25 x 5  ) cm, višine 253 cm. Detajl D 17, shema T5 terazzo stebri ob oknu 05.</t>
  </si>
  <si>
    <t>- terazzo preklada preseka 15 x 15 cm, dolžine 160 cm, poravnana z zgornjo površino obstoječe kanite stene. Detajl D 17, D18, shema T5 terazzo stebri ob oknu 05.</t>
  </si>
  <si>
    <t>Dobava in izdelava na mestu litega betonskega terazzo tlaka, kompletno z vsemi potrebnimi dodatki. Tlak brušen in zaščiten z zaščinim premazom, ki ne spreminja barve in strukture terazzo tlaka in deluje  proti prašno in proti umazaniji ( kot npr. OS Preminum ali Reckli ali Teo Ultra ). V enotni ceni upoštevati izdelavo dilatacij in zaključkov v stiku s stenami, izdelava vzorca tlaka na licu mesta, ki ga potrdi projektant in ZVKDS.</t>
  </si>
  <si>
    <t>a) zunanji svetlo sivi terazzo tlak debeline 12 cm, po vzorcu obstoječega terazzo tlaka. Shema Zu1.</t>
  </si>
  <si>
    <t>c) sanacija ali po potrebi zamenjava obstoječih terazzo bordur.</t>
  </si>
  <si>
    <t>Izdelava stika med zunanjim in notranjim terazzo tlakom izvesti pod  okni in je izvedbo uskladiti z izvajalcem oken. Točen obseg del se določi na licu mesta.</t>
  </si>
  <si>
    <t>Dobava in leplenje stenskih keramičnih ploščic kompletno s fugiranjem. Izvedba po načrtu polaganja keramike in  navodilih proizvajalca.</t>
  </si>
  <si>
    <t>Dobava in izdelava  hidroizolacijskega premaza npr. Mapelastik v debelini 3 mm ( dva nanosa ).</t>
  </si>
  <si>
    <t>a) premaz sten.</t>
  </si>
  <si>
    <t>Odstranitev oken, kompletno s podboji, zaključki in policami.</t>
  </si>
  <si>
    <t>Dobava in premaz sten z razredčeno akrilno emulzijo pred lepljenjem ploščic.</t>
  </si>
  <si>
    <t>Eventuelna sanacija obstoječih kamnitih elementov in oken, vse po potrditvi projektanta in ZVKDSL. Čiščenje, nizkotlačno peskanje in izvedba zaščitnega  brezbarvnega premaza.</t>
  </si>
  <si>
    <t>Dobava in ročno vgrajevanje betona C 25/30 v dno in stene jaška za črpališče, kompletno z opažem, armaturo in betonom. Jašek svetle dimenzije 100 x 100 x 160 cm oziroma po navodilih  in projektu instalaterja.</t>
  </si>
  <si>
    <t>16.</t>
  </si>
  <si>
    <t>Prilagoditev - pazljiva izvedba izkopov in zasipov glede na ugotovitve poteka instalacij na mestu predvidene nove AB kinete. Točen obseg del se določi na licu mesta.</t>
  </si>
  <si>
    <t>Dvakratno kitanje sten in stropov z jubolin kitom, glajenje, brušenje.</t>
  </si>
  <si>
    <t>Slikanje zunanjih stropov s silikatno barvo  - ubito bela, po predhodni potrditvi vzorca.</t>
  </si>
  <si>
    <t>Slikanje zunanjih sten s silikatno barvo - ubita bela, po predhodni potrditvi vzorca.</t>
  </si>
  <si>
    <t>Razna manjša in nepredvidena obrtniška dela. Obračun po potrditvi nadzornega organa. Upoštevano 15% vrednosti obrtniških del.</t>
  </si>
  <si>
    <t>EUR</t>
  </si>
  <si>
    <t>a) velikosti 70 x 60 cm.</t>
  </si>
  <si>
    <t>b) velikosti 40 x 30 cm.</t>
  </si>
  <si>
    <t>Izdelava, dobava in montaža pokrova jaška črpališča vel. 100 x 100 cm izdelan iz inoks profilov, polnilo finalni tlak terazzo. Pokrov z oljno zaporo. Vse po projektu instalacij.</t>
  </si>
  <si>
    <t>Izrezovanje odprtin v montažni fasadni steni za montažo rešetk. Vse po navodilih  instalaterja.</t>
  </si>
  <si>
    <r>
      <rPr>
        <sz val="11"/>
        <rFont val="Arial CE"/>
        <charset val="238"/>
      </rPr>
      <t xml:space="preserve">Slikanje </t>
    </r>
    <r>
      <rPr>
        <sz val="11"/>
        <rFont val="Arial CE"/>
        <family val="2"/>
        <charset val="238"/>
      </rPr>
      <t>notranjih sten z disperzijsko barvo, bele barve, po predhodni potrditvi vzorca.</t>
    </r>
  </si>
  <si>
    <t>9a.</t>
  </si>
  <si>
    <r>
      <t>Dobava in izdelava plavajočih podov v sestavi "T1":</t>
    </r>
    <r>
      <rPr>
        <sz val="11"/>
        <color rgb="FFFF0000"/>
        <rFont val="Arial CE"/>
      </rPr>
      <t xml:space="preserve"> </t>
    </r>
  </si>
  <si>
    <t>- sistemske plošče za razvod talnega gretja npr. UPONOR TECTO 1,7 cm</t>
  </si>
  <si>
    <t xml:space="preserve">Dobava in izdelava plavajočih podov v sestavi "T2": </t>
  </si>
  <si>
    <t>- ekstrudirani polistiren XPS 300-L, debeline 3 cm</t>
  </si>
  <si>
    <t>Izdelava, dobava in montaža vrat. Vratni okvir ultrapas bele barve. Okvir iz vezane plošče z lahkim polnilom, material  ultrapas, deb. 2 mm, krilo debeline 4 cm, poravnano z  ravnino podboja, okovje skrito po detajlih in potrditvi projektanta. Mere kontrolirati na licu mesta.</t>
  </si>
  <si>
    <t>b) vrata vel. 80/242 cm, skrito okovje, vključno s kovinskimi ojačitvami za montažo vrat. Ključavnica in kljuka tip kot npr. HEWI  Wacant/engaged fitting 270 x AM02, 130. Krilo spodaj dvignjeno za 1,5 cm. Oznaka sheme V2.</t>
  </si>
  <si>
    <t xml:space="preserve">c) vrata vel. 90/242 cm, skrito okovje, skrita nasadila, kljuka kot npr. HEWI Foor lever fitting 270XAM06. 130, vključno s kovinskimi ojačitvami za montažo vrat. Krilo spodaj dvignjeno za 1,5 cm. Oznaka sheme V3a. </t>
  </si>
  <si>
    <t>d) vrata vel. 90/242 cm, skrito okovje, skrita nasadila, kljuka kot npr. HEWI Foor lever fitting 270XAM06. 130, vključno s kovinskimi ojačitvami za montažo vrat.  Oznaka sheme V3b.</t>
  </si>
  <si>
    <t>e) vrata vel. 67/242 cm, skrito okovje, skrita nasadila, kljuka kot npr. HEWI Standard door fitting 270XAM01. 130, vključno s kovinskimi ojačitvami za montažo vrat.. Krilo spodaj dvignjeno za 3 cm. Oznaka sheme V4.</t>
  </si>
  <si>
    <t>- mavčnokartonske plošče deb.  2 x 1,25 cm</t>
  </si>
  <si>
    <t>- podkonstrukcija iz pocinkanih CW  50 mm profilov</t>
  </si>
  <si>
    <t>- mineralna volna deb. 5 cm med CW profili</t>
  </si>
  <si>
    <t xml:space="preserve">- podkonstrukcija iz pocinkanih CW  50 mm </t>
  </si>
  <si>
    <t>- kamena volna debeline 5 cm med CW profili</t>
  </si>
  <si>
    <t>Dobava in montaža spuščenega stropa iz mavčnokartonskih plošč debeline 1,25 cm, kompletno z nosilno podkonstrukcijo in izvedbo stikov s stenami po detajlu projektana. ( senčna fuga in dilatacijski profil med knauf stropom in obstoječo nosilno konstrukcijo, šivane fuge cca 4 mm ). Strop na višini 253 cm in 242 cm.</t>
  </si>
  <si>
    <t>Stebri preseka  cca 15 x 31 cm, višine 253 cm. Detajl D1, D2, D3, D4, shena T1 ob vratih V6.</t>
  </si>
  <si>
    <t>Stebri preseka  cca 15 x 30 cm, višine 253 cm. Detajl D5, D6, D7, D8, shena T2 ob oknu 02.</t>
  </si>
  <si>
    <t>Stebri preseka  cca 15 x 30 cm, višine 253 cm. Detajl D9, D10, D11, D12, shena T3  terazzo stebri ob oknu 03.</t>
  </si>
  <si>
    <t>Stebri preseka cca 15 x 30 cm, višine 253 cm. Detajl D13, D14, D15, D16, shena T4 terazzo stebri ob oknu 04.</t>
  </si>
  <si>
    <t>b) svetlo sivi terazzo tlak debeline 3 cm, po vzorcu obstoječega terazzo tlaka. Shema T1 ; T2 ; T3 ; T4</t>
  </si>
  <si>
    <t>d) izdelava novih terazzo bordur, temen terazzo po vzorcu obstoječega.</t>
  </si>
  <si>
    <r>
      <t xml:space="preserve">Slikanje </t>
    </r>
    <r>
      <rPr>
        <sz val="11"/>
        <rFont val="Arial CE"/>
        <family val="2"/>
        <charset val="238"/>
      </rPr>
      <t>notranjih stropov z disperzijsko barvo, bele barve, po predhodni potrditvi vzorca.</t>
    </r>
  </si>
  <si>
    <t>Izdelava in montaža umivalnika:</t>
  </si>
  <si>
    <t>- ženski WC ( glej načrt )</t>
  </si>
  <si>
    <t>- moški WC ( glej načrt ).</t>
  </si>
  <si>
    <t>Izdelava in montaža omare za hidrant ( glej načrt ).</t>
  </si>
  <si>
    <t>Izdelava in montaža maske za radiator ( glej načrt ).</t>
  </si>
  <si>
    <t>Izdelava in montaža maske za dovod zraka ( glej načrt ).</t>
  </si>
  <si>
    <t>PARKIRIŠČA IN TRŽNICE  d.o.o.</t>
  </si>
  <si>
    <t>SANITARNA KERAMIKA</t>
  </si>
  <si>
    <t>VII.</t>
  </si>
  <si>
    <t>naziv elementa opreme</t>
  </si>
  <si>
    <t>e.m.</t>
  </si>
  <si>
    <t>količina</t>
  </si>
  <si>
    <t>cena na enoto
(brez DDV)</t>
  </si>
  <si>
    <t>cena skupaj 
(brez DDV)</t>
  </si>
  <si>
    <t>P10</t>
  </si>
  <si>
    <t>WC INVALIDI</t>
  </si>
  <si>
    <t>P7</t>
  </si>
  <si>
    <t>WC ŽENSKI</t>
  </si>
  <si>
    <t>ogledalo. 117 x 158 cm
poravnano s ploščicami, na robu ogledala, ostrorobi L-kotni alu profil kot je Schluter-Schiene-V (h=10mm)</t>
  </si>
  <si>
    <t>P6</t>
  </si>
  <si>
    <t>WC MOŠKI</t>
  </si>
  <si>
    <t>P5</t>
  </si>
  <si>
    <t>GARDEROBA ZA ZAPOSLENE</t>
  </si>
  <si>
    <t>P4</t>
  </si>
  <si>
    <t>PROSTOR ZA ČISTILA</t>
  </si>
  <si>
    <t>Izdelava in montaža senčila S1 ( glej načrt )</t>
  </si>
  <si>
    <t>VRATA IN OKNA</t>
  </si>
  <si>
    <t>AVTOMATSKA DRSNA VRATA                 Izdelava, dobava in montaža avtomatskih drsnih vrat DOORSON product line 330 r za uporabo na evakuacijskih poteh in zasilnih izhodih, s porabo električne energije v načinu delovanja ODPRTO ali ZAPRTO manjšo od 0,5Wh.Izvedba s troslojnim izolacijskim MAT steklom in profili s prekinjenim termičnim mostom. Faktor Ug znaša 0,6 W/m²K, faktor Uw pa 1,0 W/m²K. Uporaba enostavnega programskega stikala z gumbom za izbiro načina delovanja in LED indikatorjem za diagnostiko napak in opozoril ali naprednega programskega stikala z osvetljenim barvnim grafičnim zaslonom na dotik, ki omogoča enostavno upravljanje vrat in izbiro sedmih načinov delovanja ter diagnostični opis opozoril in napak v besedi. Odpiranje vrat je omogočeno s stikali Sense Switch, na notranji strani je stikalo za zaklepanje, na zunanji strani pa semafor za prikaz zasedesnosti. Varnost prehoda zagotavljata kombinirana senzorja gibanja in prisotnosti s samo-preverjanjem delovanja. Dodatno se lahko vgradijo stranski senzorji prisotnosti s samo-preverjanjem delovanja, ki zagotavljajo varnost pri odpiranju vrat.</t>
  </si>
  <si>
    <r>
      <rPr>
        <u/>
        <sz val="11"/>
        <rFont val="Arial CE"/>
      </rPr>
      <t>DELOVANJE VRAT:</t>
    </r>
    <r>
      <rPr>
        <sz val="11"/>
        <rFont val="Arial CE"/>
        <family val="2"/>
        <charset val="238"/>
      </rPr>
      <t xml:space="preserve"> NORMALNO: je enako delovanju standardnih avtomatskih drsnih vrat in omogoča enostaven prehod skozi vrata.                                                     EVAKUACIJA: ob aktiviranju požarnega signala, izpada električne energije, okvare vrat ali aktiviranja tipke za prisilno odpiranje, se vrata samodejno drsno odprejo in ostanejo odprta. Tako vrata omogočajo enostavno in varno evakuacijo.					</t>
    </r>
  </si>
  <si>
    <t xml:space="preserve">Dimenzije:				
2240	x	2680	(mm)	gradbena odprtina (ŠxV)
980	x	2530	(mm)	prehodna odprtina (ŠxV)			</t>
  </si>
  <si>
    <t>AVTOMATSKA DRSNA VRATA                 Izdelava, dobava in montaža avtomatskih drsnih vrat DOORSON product line 330 s porabo električne energije v načinu delovanja ODPRTO ali ZAPRTO manjšo od 0,5Wh. Izvedba s troslojnim izolacijskim steklom in profili s prekinjenim termičnim mostom. Faktor Ug znaša 0,6 W/m²K, faktor Uw pa 1,0 W/m²K. Uporaba enostavnega programskega stikala z gumbom za izbiro načina delovanja in LED indikatorjem za diagnostiko napak in opozoril ali naprednega programskega stikala z osvetljenim barvnim grafičnim zaslonom na dotik, ki omogoča enostavno upravljanje vrat in izbiro sedmih načinov delovanja ter diagnostični opis opozoril in napak v besedi. Varnost prehoda zagotavljata kombinirana senzorja gibanja in prisotnosti s samo-preverjanjem delovanja. Dodatno se lahko vgradijo stranski senzorji prisotnosti s samo-preverjanjem delovanja, ki zagotavljajo varnost pri odpiranju vrat. Vse v skladu s standardom EN 16005, ki določa varnost pri uporabi avtomatskih vrat. Baterijska podpora omogoča odprtje vrat ob izpadu omrežne napetosti, elektromehanska ključavnica pa služi za zaklepanje vrat.</t>
  </si>
  <si>
    <t>3.</t>
  </si>
  <si>
    <t>Dimenzije:				
6730	x	2680	(mm)	gradbena odprtina (ŠxV)
1025	x	2540	(mm)	prehodna odprtina (ŠxV)</t>
  </si>
  <si>
    <t>Krila sestavljajo 55mm sistemski profili DOORSON, zasteklitev varnostno izolacijsko troslojno steklo debeline 46mm v gumi tesnilih.                                                          1	kos	drsno krilo
3	kos	obsvetloba
0	kos 	nadsvetloba
		RAL (prašno barvano)</t>
  </si>
  <si>
    <t xml:space="preserve">Krila sestavljajo 55mm sistemski profili DOORSON, zasteklitev varnostno izolacijsko troslojno MAT steklo debeline 46mm v gumi tesnilih.		                                   1	kos	drsno krilo
1	kos	obsvetloba
0	kos 	nadsvetloba
		RAL (prašno barvano)		
				</t>
  </si>
  <si>
    <t>4.</t>
  </si>
  <si>
    <r>
      <t xml:space="preserve">Vse v skladu s standardom EN 16005, ki določa varnost pri uporabi avtomatskih vrat. Redundantni pogon sestavlja glavni motor in dodatni motor, ki ju poganja redundantni krmilnik kateri zagotavlja normalno delovanje in odprtje vrat v ekstremnih situacijah. Baterijska podpora omogoča odprtje vrat ob izpadu omrežne napetosti, elektromehanska ključavnica pa služi za zaklepanje vrat. Vitek pogonski mehanizem, višine 11cm in vsi vidni kovinski deli, so v barvnem tonu eloksiran aluminij ali RAL barvnem tonu po izbiri.  </t>
    </r>
    <r>
      <rPr>
        <b/>
        <sz val="11"/>
        <rFont val="Arial CE"/>
      </rPr>
      <t>Oznaka sheme O1.</t>
    </r>
  </si>
  <si>
    <r>
      <t xml:space="preserve">Vitek pogonski mehanizem, višine 11cm in vsi vidni kovinski deli, so v barvnem tonu eloksiran aluminij ali RAL barvnem tonu po izbiri. </t>
    </r>
    <r>
      <rPr>
        <b/>
        <sz val="11"/>
        <rFont val="Arial CE"/>
      </rPr>
      <t>Oznaka sheme O2.</t>
    </r>
  </si>
  <si>
    <r>
      <t xml:space="preserve">OBSVETLOBA (MIRNA ZASTEKLITEV)				        Izdelava, dobava in montaža obsvetlobe DOORSON product line 330 z izvedbo s troslojnim izolacijskim steklom in profili s prekinjenim termičnim mostom. Faktor Ug znaša 0,6 W/m²K, faktor Uw pa 1,0 W/m²K.  Vitek pogonski mehanizem, višine 11cm in vsi vidni kovinski deli, so v barvnem tonu eloksiran aluminij ali RAL barvnem tonu po izbiri. </t>
    </r>
    <r>
      <rPr>
        <b/>
        <sz val="11"/>
        <rFont val="Arial CE"/>
      </rPr>
      <t>Oznaka sheme O3.</t>
    </r>
  </si>
  <si>
    <t>Dimenzije:				
6760	x	2680	(mm)	gradbena odprtina (ŠxV)
/	x	/	(mm)	prehodna odprtina (ŠxV)</t>
  </si>
  <si>
    <t>Krila sestavljajo 55mm sistemski profili DOORSON, zasteklitev varnostno izolacijsko troslojno steklo debeline 46mm v gumi tesnilih.                                                          0	kos	drsno krilo
3	kos	obsvetloba
0	kos 	nadsvetloba
		RAL (prašno barvano)</t>
  </si>
  <si>
    <t>5.</t>
  </si>
  <si>
    <r>
      <t xml:space="preserve">Vitek pogonski mehanizem, višine 11cm in vsi vidni kovinski deli, so v barvnem tonu eloksiran aluminij ali RAL barvnem tonu po izbiri. </t>
    </r>
    <r>
      <rPr>
        <b/>
        <sz val="11"/>
        <rFont val="Arial CE"/>
      </rPr>
      <t>Oznaka sheme O4.</t>
    </r>
  </si>
  <si>
    <t>Dimenzije: 
6670	x	2030	(mm)	gradbena odprtina (ŠxV)
2030	x	2540	(mm)	prehodna odprtina (ŠxV)</t>
  </si>
  <si>
    <t>Krila sestavljajo 55mm sistemski profili DOORSON, zasteklitev varnostno izolacijsko troslojno steklo debeline 46mm v gumi tesnilih.                                                          1	kos	drsno krilo
2	kos	obsvetloba
0	kos 	nadsvetloba
		RAL (prašno barvano)</t>
  </si>
  <si>
    <t>6.</t>
  </si>
  <si>
    <t xml:space="preserve">AVTOMATSKA DRSNA VRATA                 Izdelava, dobava in montaža avtomatskih drsnih vrat DOORSON product line 330 r za uporabo na evakuacijskih poteh in zasilnih izhodih, s porabo električne energije v načinu delovanja ODPRTO ali ZAPRTO manjšo od 0,5Wh. Izvedba s troslojnim izolacijskim steklom in profili s prekinjenim termičnim mostom. Faktor Ug znaša 0,6 W/m²K, faktor Uw pa 1,0 W/m²K. Uporaba enostavnega programskega stikala z gumbom za izbiro načina delovanja in LED indikatorjem za diagnostiko napak in opozoril ali naprednega programskega stikala z osvetljenim barvnim grafičnim zaslonom na dotik, ki omogoča enostavno upravljanje vrat in izbiro sedmih načinov delovanja ter diagnostični opis opozoril in napak v besedi. Varnost prehoda zagotavljata kombinirana senzorja gibanja in prisotnosti s samo-preverjanjem delovanja. Dodatno se lahko vgradijo stranski senzorji prisotnosti s samo-preverjanjem delovanja, ki zagotavljajo varnost pri odpiranju vrat. Vse v skladu s standardom EN 16005, ki določa varnost pri uporabi avtomatskih vrat. </t>
  </si>
  <si>
    <r>
      <t xml:space="preserve">Redundantni pogon sestavlja glavni motor in dodatni motor, ki ju poganja redundantni krmilnik kateri zagotavlja normalno delovanje in odprtje vrat v ekstremnih situacijah. Baterijska podpora omogoča odprtje vrat ob izpadu omrežne napetosti, elektromehanska ključavnica pa služi za zaklepanje vrat. Vitek pogonski mehanizem, višine 11cm in vsi vidni kovinski deli, so v barvnem tonu eloksiran aluminij ali RAL barvnem tonu po izbiri. </t>
    </r>
    <r>
      <rPr>
        <b/>
        <sz val="11"/>
        <rFont val="Arial CE"/>
      </rPr>
      <t>Oznaka sheme O5.</t>
    </r>
  </si>
  <si>
    <t>Dimenzije: 
1100	x	2520	(mm)	gradbena odprtina (ŠxV)
1100	x	2380	(mm)	prehodna odprtina (ŠxV)</t>
  </si>
  <si>
    <t>Krila sestavljajo 55mm sistemski profili DOORSON, zasteklitev varnostno izolacijsko troslojno steklo debeline 46mm v gumi tesnilih.                                                          1	kos	drsno krilo
0	kos	obsvetloba
0	kos 	nadsvetloba
		RAL (prašno barvano)</t>
  </si>
  <si>
    <t xml:space="preserve">2. </t>
  </si>
  <si>
    <r>
      <t xml:space="preserve">Izdelava in montaža </t>
    </r>
    <r>
      <rPr>
        <b/>
        <sz val="11"/>
        <rFont val="Arial CE"/>
      </rPr>
      <t>vrat V5b</t>
    </r>
    <r>
      <rPr>
        <sz val="11"/>
        <rFont val="Arial CE"/>
        <family val="2"/>
        <charset val="238"/>
      </rPr>
      <t xml:space="preserve"> vrata s fiksnim stranskim krilom, dim. 2135 x 2530 mm ( glej načrt ). </t>
    </r>
  </si>
  <si>
    <t>7.</t>
  </si>
  <si>
    <t>8.</t>
  </si>
  <si>
    <r>
      <t xml:space="preserve">Izdelava in montaža </t>
    </r>
    <r>
      <rPr>
        <b/>
        <sz val="11"/>
        <rFont val="Arial CE"/>
      </rPr>
      <t>okna 06</t>
    </r>
    <r>
      <rPr>
        <sz val="11"/>
        <rFont val="Arial CE"/>
        <family val="2"/>
        <charset val="238"/>
      </rPr>
      <t>, vel. 172 x 239 cm. ( glej načrt ),dim.1720x2390mm.</t>
    </r>
  </si>
  <si>
    <r>
      <t xml:space="preserve">cena na enoto
</t>
    </r>
    <r>
      <rPr>
        <sz val="10"/>
        <rFont val="Arial CE"/>
      </rPr>
      <t>(brez DDV)</t>
    </r>
  </si>
  <si>
    <r>
      <t xml:space="preserve">Izdelava in montaža vhodnih </t>
    </r>
    <r>
      <rPr>
        <b/>
        <sz val="11"/>
        <rFont val="Arial CE"/>
      </rPr>
      <t>vrat VO</t>
    </r>
    <r>
      <rPr>
        <sz val="11"/>
        <rFont val="Arial CE"/>
        <family val="2"/>
        <charset val="238"/>
      </rPr>
      <t xml:space="preserve"> (glej načrt),dim.4040x2610mm.</t>
    </r>
  </si>
  <si>
    <t>SKUPAJ VSA DELA EUR:</t>
  </si>
  <si>
    <t>C. STROJNE INŠTALACIJE</t>
  </si>
  <si>
    <t>D. ELEKTRO INŠTALACIJE</t>
  </si>
  <si>
    <t>4.3.3</t>
  </si>
  <si>
    <t>POPIS MATERIALA IN DEL</t>
  </si>
  <si>
    <t>SPLOŠNE OPOMBE</t>
  </si>
  <si>
    <t xml:space="preserve">Vsa vgrajena oprema in instalacije na objektu je do prevzema s strani investitorja (pooblaščene osebe) v lasti izvajalca. </t>
  </si>
  <si>
    <t xml:space="preserve">Izvajalec je dolžan imeti znanja, ki so predpisano zahtevana v GZ in tam opredeljena skozi obvezni delovodski in mojstrski izpit, iz česar izhaja, da je strokovno usposobljena oseba za posamezno vrsto inštalacije in pozna vse potrebne standardne izvedbene detajle. </t>
  </si>
  <si>
    <t xml:space="preserve">Pred pričetkom del mora izvajalec del pripraviti in predati tehnične predloge ponujene strojne opreme v potrditev, ki zajemajo vse iz popisa zahtevane tehnične podatke, tovarniške risbe postavitve in dokazila s potrdili o ustreznosti. Pri tem morajo biti podani tehnični podatki in risbe povsem usklajeni z zahtevanim obsegom in se morajo povsem nanašati na natančno ponujeni tip in velikost ter ne samo na vrsto opreme (enostavne fotokopije iz generalnega kataloga proizvajalcev v namen potjevanja opreme niso sprejemljive). Nobeno naročilo ponujene opreme ne more biti izvedeno, dokler ni s strani investitorja pooblaščen(e)ih oseb(e) izvedena preverba ustreznosti in ta tudi pisno potrjena. </t>
  </si>
  <si>
    <t xml:space="preserve">Dobava in postavitev opreme in sistemov se izvede po priloženi dokumentaciji, načrtih in tekstualnem delu, ki se dopolnijo s podrobnejšimi risbami posameznih izbranih dobaviteljev opreme. </t>
  </si>
  <si>
    <t>lzvajalec mora predvidena dela izvesti v zahtevani kvaliteti in lahko vgrajuje samo materiale in opremo, ki ima ustrezne ateste in certifikate (potrdila o skladnosti) ter je potrjena tudi s strani predstavnika investitorja. Prav tako se mora držati navodil proizvajalca opreme za postavitev te opreme in sicer tako, da se po izvedbi zagonov pridobi dogovorjena garancija. Vgrajena oprema in material mora biti do dobave neuporabljena, nova in opremljena z zahtevano dokazno dokumentacijo. Preizkusni pogon se izvrši v sodelovanju z predstavniki tehničnih služb, poblaščenim serviserjem vgrajenih naprav, izvajalcem električnih napeljav, CNS in investitorjem po načinu, ki ga določa izvajalska pogodba (standard) oziroma jo predstavi investitor.</t>
  </si>
  <si>
    <t xml:space="preserve">Vsi tipi izdelkov - trgovska imena in proizvajalci navedeni v popisu del in materiala so omenjeni izključno zaradi natančnega definiranja tehničnih karakteristik, standardov in predpisov po katerih so izdelani, certifikatov ter atestov, ki jih imajo z namenom natančneje opredeliti tehnične zahteve in postopke izdelave za podobne izdelke, ki jih nudi izvajalec del. Možno je ponuditi kvalitetno enakovredne ali boljše izdelke različnih proizvajalcev od navedenih. Posebno pozornost posvetiti gabaritom alternativno ponujene opreme. </t>
  </si>
  <si>
    <t xml:space="preserve">Ponudba mora vsebovati ves pritrdilni, vezni, spojni, tesnilni, nosilni, izolativni material in ustrezne podkostrukcije, dobavo in vgradnjo zaključnih profilov, pločevin in kotnikov, izdelavo vseh potrebnih podkonstrukcij, dodatnega izsekavanja AB in zidanih sten, ponovnega odpiranja montažnih sten in podobna dela potrebna za vgradnjo posameznega elementa objekta, izvedbo vseh drobnih gradbenih, obrtniških in instalacijskih del ter ostalega, če tudi to ni neposredno navedeno v popisu GOI del, a je kljub temu razvidno iz grafičnih prilog in ostalih prej naštetih sestavnih delov načrta. </t>
  </si>
  <si>
    <t>Nujna je tudi kombinacija popisa s požarnim elaboratom, ki opredeljuje požarno varnost posameznih konstrukcij in gradbenih elementov objekta. Obvezno je upoštevati vse zahteve iz študije požarne varnosti.</t>
  </si>
  <si>
    <t xml:space="preserve">Za vse nejasnosti mora ponudnik v razpisnem roku, ki je namenjen postavljanju vprašanj, pisno kontaktirati investitorja. Kontaktiranje ali postavljanje vprašanj neposredno odgovornemu vodji projekta, projektantskim organizacijam, ki so sodelovale pri izdelavi projekta ali posameznim odgovornim projektantom ni dovoljeno. </t>
  </si>
  <si>
    <t xml:space="preserve">Vsi jekleni elementi (četudi ni v načrtu ali popisu GOI del posebej označeno) morajo biti primerno protikorozijsko zaščiteni (vroče cinkanje in barvanje v RAL po izboru odg. proj. arhitekture ali drugo zahtevano zaščito za jeklene konstrukcije) tako, da je zagotovljen garancijski rok in življenjska doba, ki jo zahteva investitor. </t>
  </si>
  <si>
    <t xml:space="preserve">ENOTNA CENA MORA VSEBOVATI: </t>
  </si>
  <si>
    <t xml:space="preserve">- vsa potrebna pripravljalna dela </t>
  </si>
  <si>
    <t xml:space="preserve">- vse potrebne transporte, notranje in zunanje </t>
  </si>
  <si>
    <t xml:space="preserve">- vse potrebno delo </t>
  </si>
  <si>
    <t xml:space="preserve">- vsa potrebna pomožna sredstva za vgrajevanje na objektu kot so lestve, odri in podobno </t>
  </si>
  <si>
    <t>- usklajevanje z osnovnim načrtom in posvetovanje s projektantom, nadzornikom,    investitorjem, naročnikom</t>
  </si>
  <si>
    <t xml:space="preserve"> - terminsko usklajevanje del z ostalimi izvajalci na objektu </t>
  </si>
  <si>
    <t xml:space="preserve">- čiščenje prostorov po končanih delih in odvoz odpadnega meteriala na stalno mestno deponijo. Evidenčne liste dostave opreme na deponijo nujno predati naročniku del. </t>
  </si>
  <si>
    <t xml:space="preserve">- plačilo komunalnega prispevka za stalno mestno deponijo odpadnega materiala </t>
  </si>
  <si>
    <t xml:space="preserve">- vsa potrebna higijensko tehnična preventivna zaščita delavcev na gradbišču </t>
  </si>
  <si>
    <t xml:space="preserve">- izdelavo vseh potrebnih detajlov in dopolnilnih del, katera je potrebno izvesti za dokončanje posameznih del, tudi če potrebni detajli niso podrobno navedeni in opisani v popisu del, in so ta dopolnila nujna za pravilno funkcioniranje posameznih sistemov in elementov na obravnavanem objektu. </t>
  </si>
  <si>
    <t xml:space="preserve">- merjenje na objektu - skladiščenje materiala na gradbišču </t>
  </si>
  <si>
    <t xml:space="preserve">- preizkušanje kvalitete za vse materiale, ki se vgrajujejo in dokazovanje kvalitete z atesti </t>
  </si>
  <si>
    <t xml:space="preserve">- ves potrebni glavni, pomožni, pritrdilni, nosilni, izolativni, tesnilni in vezni material ter električni kabli in potrebni elektro material za priključitev elementov (klimatov, obtočne črpalke, mešalni ventili, temperaturna tipala, senzorji, ...) na električno in signalno omrežje </t>
  </si>
  <si>
    <t xml:space="preserve">- popravilo eventuelno povzročene škode ostalim izvajalcem na gradbišču </t>
  </si>
  <si>
    <t xml:space="preserve">- vse potrebne zaščitne premaze - merjenje na objektu, pred pričetkom izdelave posameznih elementov </t>
  </si>
  <si>
    <t xml:space="preserve">- popravilo nekvalitetno izvedenih del oziroma zamenjava elementov </t>
  </si>
  <si>
    <t xml:space="preserve">- izdelava tehnoloških risb za proizvodnjo s potrebnimi detajli </t>
  </si>
  <si>
    <t xml:space="preserve">- izdelava in izrez odprtin za vgradnjo inštalacijskih in drugih elementov </t>
  </si>
  <si>
    <t xml:space="preserve">- izdelava vseh izračunov vezanih na izdelavo elementov, potrebnih za doseganje predpisanih zahtev </t>
  </si>
  <si>
    <t xml:space="preserve">- priprava podatkov za izdelavo PID dokumentacije </t>
  </si>
  <si>
    <t xml:space="preserve">- izpiranje/izpihovanje cevovodov, tlačni preizkus, meritve, regulacija sistema, zagon, poskusno obratovanje </t>
  </si>
  <si>
    <t xml:space="preserve">- tlačni preizkus ogrevalnega sistema po DIN 18380, vključno s potrebnim materialom (čepi), ter izdelavo pisnega poročila o uspešno opravljenem tlačnem preizkusu. Navodila v tehničnem poročilu. </t>
  </si>
  <si>
    <t xml:space="preserve">- grelni preizkus ogrevalnega sistema za ugotavljanje doseganja projektnih temperatur po posameznih prostorih </t>
  </si>
  <si>
    <t xml:space="preserve">- šolanje vzdrževalcev s strani pooblaščenih serviserjev in dobaviteljev naprav za manjša popravila oz. vzdrževanja vgrajenih armatur, prezraćčevalnih naprav, ogrevalnih naprav, … </t>
  </si>
  <si>
    <t xml:space="preserve">Naziv gr.:            </t>
  </si>
  <si>
    <t>RIBICA POD STEBRIŠČNO LOPO PLEČNIKOVIH TRŽNIC V LJUBLJANI</t>
  </si>
  <si>
    <t>Načrt:</t>
  </si>
  <si>
    <t>Načrt strojništva: ogrevanje, prezračevanje in klimatizacija, vodovodna instalacija, notranja vertikalna in talna kanalizacija</t>
  </si>
  <si>
    <t>Vsebina:</t>
  </si>
  <si>
    <t>Popis materiala in del</t>
  </si>
  <si>
    <t>Poz.</t>
  </si>
  <si>
    <t>OPIS POSTAVKE</t>
  </si>
  <si>
    <t>Količina</t>
  </si>
  <si>
    <t>Cena enote (€)</t>
  </si>
  <si>
    <t>Skupna cena (€)</t>
  </si>
  <si>
    <t>OG</t>
  </si>
  <si>
    <t>OGREVANJE</t>
  </si>
  <si>
    <t>OPOMBA:
Vsi strojni in upravljalni elementi vključujejo potrebna gradbena dela za montažo vključno montažni material (npr preboji, utori, tesnenje prebojev, montažni material..).</t>
  </si>
  <si>
    <t>Elektro material za povezavo in priklop naprav popisan v popisu elektroinstalacij</t>
  </si>
  <si>
    <t>Elementi regulacijskega kroga prezračevalne naprave KN1 popisani v poglavju PK - Prezračevanja in klimatizacije</t>
  </si>
  <si>
    <t>Demontaža obstoječih instalacij zajeta v popisu GOI.</t>
  </si>
  <si>
    <t>Odstranitev tlakov zajeta v popisu GOI.</t>
  </si>
  <si>
    <t>A. CEVNI RAZVODI IN OPREMA V OBSTOJEČI TOPLOTNI POSTAJI</t>
  </si>
  <si>
    <t>Obtočna črpalka ČS1</t>
  </si>
  <si>
    <r>
      <t>Elektronsko regulirana energetsko učinkovita obtočna črpalka, za temperaturno področje medija od -10</t>
    </r>
    <r>
      <rPr>
        <sz val="9"/>
        <rFont val="Calibri"/>
        <family val="2"/>
        <charset val="238"/>
      </rPr>
      <t>°</t>
    </r>
    <r>
      <rPr>
        <sz val="9"/>
        <rFont val="Arial"/>
        <family val="2"/>
        <charset val="238"/>
      </rPr>
      <t xml:space="preserve">C do +110°C. Z integrirano elektronsko regulacijo zmogljivosti za konstanten/variabilni tlak. 
</t>
    </r>
    <r>
      <rPr>
        <u/>
        <sz val="9"/>
        <rFont val="Arial"/>
        <family val="2"/>
        <charset val="238"/>
      </rPr>
      <t>Tehnični podatki in nastavitve v skladu s shemo tega načrta!</t>
    </r>
    <r>
      <rPr>
        <sz val="9"/>
        <rFont val="Arial"/>
        <family val="2"/>
        <charset val="238"/>
      </rPr>
      <t xml:space="preserve">
</t>
    </r>
  </si>
  <si>
    <t>Kot na primer:</t>
  </si>
  <si>
    <t>Proizvod: Wilo</t>
  </si>
  <si>
    <t>Tip: Stratos Maxo 30/0,5-10 PN10</t>
  </si>
  <si>
    <t>ali enakovredno</t>
  </si>
  <si>
    <t>Toplotni števec TŠ1</t>
  </si>
  <si>
    <t>Ultrazvočni merilnik porabe energije z dodatno opremo, ki omogoča daljinsko odčitavanje in merjenje trenutnega pretoka, prirobnična izvedba, s pritrdilnim in spojnim materialom
Dodatna oprema:
- kartica M-bus
- kartica Modbus</t>
  </si>
  <si>
    <t>Proizvod: Almess (Enerkon)</t>
  </si>
  <si>
    <t>Tip: CF ECHO II 6-260 F, 6 m3/h, DN32 + M-BUS kartica, računska enota</t>
  </si>
  <si>
    <t>(kos)</t>
  </si>
  <si>
    <t xml:space="preserve">Prirobnična zaporna loputa </t>
  </si>
  <si>
    <t>DN40, PN6 (kos)</t>
  </si>
  <si>
    <t xml:space="preserve">Prirobnična nepovratna loputa </t>
  </si>
  <si>
    <t xml:space="preserve">Navojna krogelna izpustna pipa </t>
  </si>
  <si>
    <t>DN15, PN6 (kos)</t>
  </si>
  <si>
    <t xml:space="preserve">Prirobnični lovilec nečistoč </t>
  </si>
  <si>
    <t>Avtomatski odzračni lonec</t>
  </si>
  <si>
    <t>V=1l, z vgrajenim avtomatskim odzračnim ventilom in krogelno pipo DN10</t>
  </si>
  <si>
    <t>PN6 (kos)</t>
  </si>
  <si>
    <t>Termometer</t>
  </si>
  <si>
    <r>
      <t>z merilnim območjem 0-100</t>
    </r>
    <r>
      <rPr>
        <sz val="9"/>
        <rFont val="Calibri"/>
        <family val="2"/>
        <charset val="238"/>
      </rPr>
      <t>°C in vgradno tuljko dolžine 100mm.</t>
    </r>
  </si>
  <si>
    <t>Manometer</t>
  </si>
  <si>
    <r>
      <t>z merilnim območjem do 6 bar</t>
    </r>
    <r>
      <rPr>
        <sz val="9"/>
        <rFont val="Calibri"/>
        <family val="2"/>
        <charset val="238"/>
      </rPr>
      <t xml:space="preserve"> z zapornim elementom DN10</t>
    </r>
  </si>
  <si>
    <t>Predelava instalacij in priklop novega odcepa</t>
  </si>
  <si>
    <t>Predelava obstoječih instalacij v toplotni postaji in priklop dveh novih odcepov za direkten razdelilni krog skladno z risbami in shemo tega načrta. Vključno ves potreben spojni in pritrdilni material.</t>
  </si>
  <si>
    <t>(kpl)</t>
  </si>
  <si>
    <t>B. CEVNI RAZVODI, RADIATORSKO OGREVANJE</t>
  </si>
  <si>
    <t>Radiator - panelni -sredinski priključek</t>
  </si>
  <si>
    <t>Stenski panelni radiator, z gladko čelno površino, s spodnjimi sredinskimi priključki. Vključno s spodnjim priključnim H setom z vgrajenimi ventili, pritrdilne sponke za plastične ali kovinske cevi, konzolami za pritrditev, zapornimi čepi in odzračno pipico. Barva po dogovoru z arhitektom, v osnovi bela.</t>
  </si>
  <si>
    <t>Proizvod:     Vogel&amp;Noot</t>
  </si>
  <si>
    <t>Tip:              Plan T6 "globina-št. panelov/višina x dolžina"</t>
  </si>
  <si>
    <t>21 PM-S/300x1600 (kos)</t>
  </si>
  <si>
    <t>Radiator - vertikalni -sredinski priključek</t>
  </si>
  <si>
    <t>Stenski vertikalni radiator, z gladko čelno površino, s spodnjimi sredinskimi priključki. Vključno s spodnjim priključnim H setom z vgrajenimi ventili, pritrdilne sponke za plastične ali kovinske cevi, konzolami za pritrditev, zapornimi čepi in odzračno pipico. Barva po dogovoru z arhitektom, v osnovi bela.</t>
  </si>
  <si>
    <t>Tip:              Plan vertical  "globina-št. panelov/višina x dolžina"</t>
  </si>
  <si>
    <t>21/84/300x1800 (kos)</t>
  </si>
  <si>
    <t>Večfunkcijski ventil za radiatorje</t>
  </si>
  <si>
    <t xml:space="preserve">Večfunkcijski ventil za vertikalne radiatorje z možnostjo zaprtja, praznjenja, razmak priključkov 50mm vključno z pritrdilnim in montažnim materialom </t>
  </si>
  <si>
    <t>Proizvod:    Danfoss</t>
  </si>
  <si>
    <t>Tip:              VHS  (kotni ali ravni) + priključe matice za cevi fi16 (kos)</t>
  </si>
  <si>
    <t>Termostatska glava za radiatorje</t>
  </si>
  <si>
    <t>Radiatorska termostatka za montažo na radiatorske termostatske ventile, s plinskim polnjenjem in možnostjo omejevanja in blokade nastavljene temperature, robustna izvedba za javne ustanove, s protizmrzovalno zaščito po EN 215-1. Komplet s pritrdilnim materialom.</t>
  </si>
  <si>
    <t>Tip: RA-2920</t>
  </si>
  <si>
    <t>Cevi</t>
  </si>
  <si>
    <t>Cevi iz ogljikovega jekla primerne za inštalacije, ogrevanja.
Cevi iz ogljikovega jekla, za spajanje po sistemu press. 
Vključno s pritrdilnim materialom.</t>
  </si>
  <si>
    <t>Proizvod:     Geberit</t>
  </si>
  <si>
    <t>Tip:               Mapress</t>
  </si>
  <si>
    <t>Dimenzije:</t>
  </si>
  <si>
    <t>Ø15x1,2 (m)</t>
  </si>
  <si>
    <t>Ø22x1,5 (m)</t>
  </si>
  <si>
    <t>Ø28x1,5 (m)</t>
  </si>
  <si>
    <t>Ø35x1,5 (m)</t>
  </si>
  <si>
    <t>Ø42x1,5 (m)</t>
  </si>
  <si>
    <t>Koleno 90°</t>
  </si>
  <si>
    <t>Kolena iz ogljikovega jekla primerne za inštalacije, ogrevanja.
Za spajanje po sistemu press. 
Vključno s pritrdilnim materialom.</t>
  </si>
  <si>
    <t>15 - 15 (kos)</t>
  </si>
  <si>
    <t>22 - 2 (kos)</t>
  </si>
  <si>
    <t>28 - 28 (kos)</t>
  </si>
  <si>
    <t>35 - 35 (kos)</t>
  </si>
  <si>
    <t>42 - 42 (kos)</t>
  </si>
  <si>
    <t>Spojka, reducirna spojka</t>
  </si>
  <si>
    <t xml:space="preserve">Spojke, in reducirne spojke iz ogljikovega jekla primerne za inštalacije, ogrevanja.
Za spajanje po sistemu press. </t>
  </si>
  <si>
    <t>22 - 15 (kos)</t>
  </si>
  <si>
    <t>35 - 18 (kos)</t>
  </si>
  <si>
    <t>35 - 22 (kos)</t>
  </si>
  <si>
    <t>42 - 28 (kos)</t>
  </si>
  <si>
    <t>42 - 35 (kos)</t>
  </si>
  <si>
    <t>Cevni reducirni kos</t>
  </si>
  <si>
    <t xml:space="preserve">Cevni reducirni kosi iz ogljikovega jekla primerne za inštalacije, ogrevanja.
Za spajanje po sistemu press. </t>
  </si>
  <si>
    <t>T-kos</t>
  </si>
  <si>
    <t xml:space="preserve">T-kosi iz ogljikovega jekla primerni za inštalacije, ogrevanja.
Za spajanje po sistemu press. </t>
  </si>
  <si>
    <t>22 - 22 - 22 (kos)</t>
  </si>
  <si>
    <t>35 - 15 - 35 (kos)</t>
  </si>
  <si>
    <t>35 - 22 - 35 (kos)</t>
  </si>
  <si>
    <t>42 - 28 - 42 (kos)</t>
  </si>
  <si>
    <t>42 - 42 - 42 (kos)</t>
  </si>
  <si>
    <t>T-kos z notranjim navojem</t>
  </si>
  <si>
    <t xml:space="preserve">T-kosi z notranjim navojem iz ogljikovega jekla primerni za inštalacije, ogrevanja.
Za spajanje po sistemu press. </t>
  </si>
  <si>
    <t>28 - 1/2"- 28 (kos)</t>
  </si>
  <si>
    <t>35 - 1/2" - 35 (kos)</t>
  </si>
  <si>
    <t>42 - 1/2" - 42 (kos)</t>
  </si>
  <si>
    <t>Spojke z notranjim navojem</t>
  </si>
  <si>
    <t xml:space="preserve">Spojke z notranjim navojem za cevi iz ogljikovega jekla primerne za inštalacije, ogrevanja.
Za spajanje po sistemu press. </t>
  </si>
  <si>
    <t>18 - 3/4" NN (kos)</t>
  </si>
  <si>
    <t>28 - 1 1/4" NN (kos)</t>
  </si>
  <si>
    <t>42 - 1 1/2" NN (kos)</t>
  </si>
  <si>
    <t>Spojke z zunanjim navojem</t>
  </si>
  <si>
    <t xml:space="preserve">Spojke z zunanjim navojem za cevi iz ogljikovega jekla primerne za inštalacije, ogrevanja.
Za spajanje po sistemu press. </t>
  </si>
  <si>
    <t>22 - 3/4" ZN (kos)</t>
  </si>
  <si>
    <t>28 - 3/4" ZN (kos)</t>
  </si>
  <si>
    <t>35 - 1 1/4" ZN (kos)</t>
  </si>
  <si>
    <t>42 - 1 1/4" ZN (kos)</t>
  </si>
  <si>
    <t>42 - 1 1/2" ZN (kos)</t>
  </si>
  <si>
    <t>Spojke s priključno matico</t>
  </si>
  <si>
    <t xml:space="preserve">Spojke s priključno matico za cevi iz ogljikovega jekla primerne za inštalacije, ogrevanja.
Za spajanje po sistemu press. </t>
  </si>
  <si>
    <t>35 - 1 1/2" NN (kos)</t>
  </si>
  <si>
    <t>42 - 2" NN (kos)</t>
  </si>
  <si>
    <t>Cevna spojka z notranjim navojem</t>
  </si>
  <si>
    <t>15 - 3/4" NN (kos)</t>
  </si>
  <si>
    <t>Toplotna izolacija za ogrevalne cevi</t>
  </si>
  <si>
    <t xml:space="preserve">v obliki cevakov ustreznega premera, z visoko odpornostjo proti difuziji vodne pare, vključno lepilni in pritrdilni material. Izolirajo se razvodi v spuščenih stropovih, instalacijskih jaših in toplotni postaji. Cevovodi, položeni v plast gradbene toplotne izolacije, se ne izolirajo. Izolirajo se tudi vse prirobnice in cevi na mestih obešal.
Toplotna prevodnost λ pri 20°C je 0,038 W/m.K ( cevi debeline 6mm do 25mm) za ostale debeline cevi je  λ pri 0°C  0,036 W/m.K; koef. upora difuziji vodne pare je 10.000; za temp. območje od -50°C  do  +110°C; trakovi in plošče lepljeni na površino do maks. +85°C.
</t>
  </si>
  <si>
    <t>Proizvod:    Armacell</t>
  </si>
  <si>
    <t>Tip: Armaflex XG</t>
  </si>
  <si>
    <t>Dimenzija deb. cevaka/dimenzija cevi:</t>
  </si>
  <si>
    <t>XG-13x015 (cev DN10)</t>
  </si>
  <si>
    <t>XG-19x022 (cev DN20)</t>
  </si>
  <si>
    <t>XG-19x028 (cev DN25)</t>
  </si>
  <si>
    <t>XG-25x035 (cev DN32)</t>
  </si>
  <si>
    <t>XG-25x042 (cev DN40)</t>
  </si>
  <si>
    <t>Navojni krogelni ventil</t>
  </si>
  <si>
    <t>DN25, PN6 pred kuhinjsko napo (kos)</t>
  </si>
  <si>
    <t>Avtomatski odzračni ventil</t>
  </si>
  <si>
    <t>s krogelno pipo DN10</t>
  </si>
  <si>
    <t>DN10, PN6 (kos)</t>
  </si>
  <si>
    <t>C. TALNO OGREVANJE</t>
  </si>
  <si>
    <t xml:space="preserve">Cevi za talno ogrevanje </t>
  </si>
  <si>
    <t>PE-Xa cev z difuzijskim slojem iz EVOH-a (etil-vinil-alkohol) z dodatnim zunanjim zaščitnim slojem v beli barvi in dvema modrima črtama. Ustreza standardu EN ISO 15875 "Plastični cevni sistemi za instalacije s toplo in hladno vodo - zamrežen polietilen" in ustreza zahtevam za tesnost na kisik v skladu s standardom DIN 4726. Te cevi, ki so namenjene za talno ogrevanje in hlajenje, so primerne za spajanje z Uponor Q&amp;E fitingi in Uponor vijačnimi fitingi.
Razred uporabe: 4+5/ 6 bar
Maksimalna načrtovana temperatura: 90 °C
Temperatura, pri kateri nastanejo poškodbe: 100 °C
Načrtovan tlak 6 barov pri 70°C
Požarni razred: B2 in E v skladu s standardom DIN 4102 / EN 13501-1</t>
  </si>
  <si>
    <t>Proizvod:     Uponor</t>
  </si>
  <si>
    <t>Tip:              Uponor cev Comfort Pipe PLUS 17x2,0, v kolutih</t>
  </si>
  <si>
    <t>kolut 120m - koda 1034535 (kos)</t>
  </si>
  <si>
    <t>kolut 240m - koda 1009226 (kos)</t>
  </si>
  <si>
    <t>kolut 480m - koda 1086340 (kos)</t>
  </si>
  <si>
    <t>Uponor Vario M plastični razdelilci z merilci pretoka</t>
  </si>
  <si>
    <t>Razdelilec, izdelan iz s steklenimi vlakni ojačanega poliamida, priklop z desne ali leve strani G1 s pomočjo ploščatega tesnjenja, dovodni del z merilci pretoka za nastavljanje in zapiranje, povratni del z ventili in ročko, pripravljeno za termopogone št. 1087778 (24V) in št. 1087763 (230V), z integrirano polnilno-izpustno pipo in odzračevalnim ventilom na dovodu in povratku, s 3/4“ eurokonus priključkom za priklop zank, razmak med odcepi 50 mm, razmak med dovodom in povratkom 225 mm.
maks. tlak: 6 bar
maks. temperatura: 60°C
material: s steklenimi vlakni ojačan poliamid</t>
  </si>
  <si>
    <t xml:space="preserve">Tip:              Vario M razdelilec s topmetrom FM  z merilcem pretoka </t>
  </si>
  <si>
    <t>Potrebni elementi za zgornje kombinacije razdelilcev:</t>
  </si>
  <si>
    <t>Uponor Vario M razdelilec FM 6xG3/4 euro - koda 1085948 (kos)</t>
  </si>
  <si>
    <t>Uponor Vario M razdelilec FM 10xG3/4 euro - koda 1085952 (kos)</t>
  </si>
  <si>
    <t>Uponor Vario krogelni ventil kotni</t>
  </si>
  <si>
    <t>Za ploščato tesnenje kotnega priključka 1" ZN na Uponor razdelilec. Set sestoji iz dveh medeninastih krogelnih kotnih ventilov, ki imata modro in rdečo ročko, medenina galvansko ponikljana.
Dolžina, ki se mora upoštevati pri izračunu potrebnega prostora:
125 mm + dolžina razdelilca.</t>
  </si>
  <si>
    <t xml:space="preserve">Tip:            Uponor Vario krogelni ventil kotni Rp 1" - G1 </t>
  </si>
  <si>
    <t>DN 25 (kos)</t>
  </si>
  <si>
    <t>Vijačna spojka</t>
  </si>
  <si>
    <t>Vijačna spojka izdelana iz medenine, za priključitev Uponor PE-Xa cevi na razdelilce. Notranji navoj 3/4-eurokonus skladen s standardom DIN EN ISO 228-1.
Material: medenina</t>
  </si>
  <si>
    <t>Tip:            Uponor Vario vijačna spojka PEX 17x2,0-G3/4"FT Euro</t>
  </si>
  <si>
    <t>koda 1065286 (kos)</t>
  </si>
  <si>
    <t>Nadometna omarica za razdelilnike talnega ogrevanja</t>
  </si>
  <si>
    <t>Kompletna omarica z okvirjem in vrati za nadometno vgradnjo.
- globina: 135mm
- višina: 730 mm
- material: galvanizirano jeklo
- okvir in vrata praškasto barvana (bela RAL 9010)
- vrata z zapiralom</t>
  </si>
  <si>
    <t>Tip: Vario podometna omarica OW 900x730x135mm (kos)
koda 1136218</t>
  </si>
  <si>
    <t>Tip: Vario podometna omarica OW 1050x730x135mm (kos)
koda 1136219</t>
  </si>
  <si>
    <t>Sistemska plošča talnega ogrevanja</t>
  </si>
  <si>
    <t>Za cementne in samorazlivne cementne estrihe; omogoča pravokotno in diagonalno pritrjevanje cevi s 5-imi različnimi razmaki med cevmi; za optimizirano vgradnjo ogrevalnih cevi, ki temelji na dejanski geometriji prostora z minimalnimi odpadki zahvaljujoč sofisticirani sistemski tehnologiji; omogoča hitro in enostavno vgradnjo na trde/mehke PS panele/plošče s pomočjo prekrivanja robov folije/plošče. Ustreza zahtevam po udarno zvočni izolaciji (DIN 4109), toplotni izolaciji (DIN EN 1264), DIN EN 13501-1 požarna klasifikacija: razred E; požarna varnost (DIN 4102) B2 in toplotna oddaja (DIN EN 1264), neodvisno od razmaka med cevmi; višina in razdalja cevnih držal (DIN EN 1264) so fiksni in preprečujejo premikanje cevi; funkcija prekrivanja folije/plošč deluje kot vodotesni stik in eliminira zvočne mostove (DIN 18560); zaščita okolja zaradi uporabe okolju prijaznega PS. 
Razmak med cevmi pri pravokotni smeri: RA 10–15–20–25–30 cm
Tip: 11 mm, za univerzalno uporabo v stanovanjskih in poslovnih stavbah do 30 kN/m²
EPS
Dimenzija: 1450 x 850 mm
Debelina plošče: 33 mm
Udarno zvočna izolacija: - dB
Področje uporabe: do 5 kN/m²
Toplotna upornost plošče Rλ = 0.257 m²K/W</t>
  </si>
  <si>
    <t>Tip:              Tecto sistemska plošča 14-17 s čepki in 11mm izolacije</t>
  </si>
  <si>
    <t>koda 1005477 (m2)</t>
  </si>
  <si>
    <t>Element za diagonalno pritrditev cevi</t>
  </si>
  <si>
    <t>Tip:              Tecto diagonalni fiksacijski element</t>
  </si>
  <si>
    <t>koda 1005482 (kos)</t>
  </si>
  <si>
    <t>Dvostranski pritrdilni trak</t>
  </si>
  <si>
    <t>Tip:              Tecto dvostranski trak, element</t>
  </si>
  <si>
    <t>koda 1005484 (m)</t>
  </si>
  <si>
    <t>Uponor Označevalni set</t>
  </si>
  <si>
    <t>Namenjen za označevanje mesta merjenja vlage v estrihu, z rdečo konico. Označevalni set se pritrdi, skladno z DIN 18560, z lepilnim trakom na pokrivni sloj izolacije. Označevalni set ne poškoduje pokrivnega sloja. Upoštevati je potrebno minimalno razdaljo od merilne točke do najbližje cevi, ki znaša 10 cm.
Potrebna količina: 1 označevalni set na prostor; za površine, ki so večje od 50 m², se zahteva več označevalnih setov.
Material: gumirana okrogla palica, podnožje izdelano iz plastike in opremljeno z lepilnim trakom.</t>
  </si>
  <si>
    <t>Tip:              Uponor Multi označevalni set 100mm</t>
  </si>
  <si>
    <t>koda 1000083 (kpl)</t>
  </si>
  <si>
    <t>Držalo cevi - lok 14 - 18 mm</t>
  </si>
  <si>
    <t>Izdelano iz proti udarcem odporni plastiki. Služi kot opora/držalo cevem pri 90° lokih v predelu razdelilca.</t>
  </si>
  <si>
    <t>Tip:             Multi držalo loka, plastično 14-18</t>
  </si>
  <si>
    <t>koda 1135491 (kos)</t>
  </si>
  <si>
    <t>Razmejitveni profil</t>
  </si>
  <si>
    <t>Samolepilni nosilni profil izdelan iz PP s trakom iz polietilenske pene debeline 10 mm. Namenjeno za zanesljivo ločevanje odsekov estriha (npr. pri vratih) in za absorbiranje raztezanja estriha. 
Za raztezke po standardu DIN 18560-2.
Višina: 100 mm
Debelina materiala: 10 mm
Dolžina: 1,8 m</t>
  </si>
  <si>
    <t>Tip:             Uponor Multi razmejitveni profil 1800x100x10 mm</t>
  </si>
  <si>
    <t>koda 1090229 (m1)</t>
  </si>
  <si>
    <t>Dodatek za estrih za boljšo toplotno prevodnost, tip VD 450</t>
  </si>
  <si>
    <t>Uporablja se kot dodatek za estrihe in malte; izboljša kvaliteto estriha zaradi povečane plastičnosti in boljšega zadrževanja vode.
Ne sme se uporabljati v kombinaciji s samorazlivnimi ali anhidritnimi estrihi!
Poraba pri debelini estriha 7 cm: približno 0.2 l/m²
Minimalno prekritje cevi z estrihom: 30 mm pri 2kN/m² ali 45 mm pri 5kN/m² v povezavi z Uponorjevo izolacijo/sistemskimi ploščami za 5kN/m² 
Čas vezanja in sušenja: 21 dni</t>
  </si>
  <si>
    <t>DODATEK POTREBNO OBVEZNO PREDATI IZVAJALCEM ESTRIHA!!!</t>
  </si>
  <si>
    <t>Tip:             Uponor dodatek za estrih za boljšo toplotno prevodnost, tip VD 450</t>
  </si>
  <si>
    <t>koda 100084 (liter)</t>
  </si>
  <si>
    <t>Obložna folija</t>
  </si>
  <si>
    <t>Za vgradnjo med estrihom in mejnimi gradbenimi deli (stena, ...), za talne konstrukcije v skladu z DIN 18560 in DIN EN 1264; z večkratno perforacijo za lažje odstranjevanje, zadnja stran samolepilna, sprednja stran s PE folijo in samolepilnim trakom, ki omogoča izdelavo tesnega spoja med obložno folijo in izolacijo ter natančno vgradnjo v kotih/vogalih; posebej primerno za samorazlivne estrihe.
Material: zaprto celični polietilen PE-LD
Razred gradbenega material: B2
Barva: modra</t>
  </si>
  <si>
    <t>Tip:             Uponor Multi obložna folija PE 50m 150x10mm</t>
  </si>
  <si>
    <t>koda 1000079 (m1)</t>
  </si>
  <si>
    <t>PE folija</t>
  </si>
  <si>
    <t>PE folija za talno ogrevanje.</t>
  </si>
  <si>
    <t>Tip:             Uponor Multi folija PE 0,2mm 60x1,25m</t>
  </si>
  <si>
    <t>koda 1005049 (m2)</t>
  </si>
  <si>
    <t>Črpalčno mešalni set</t>
  </si>
  <si>
    <t>Črpalčno mešalni set za uravnavanje temperature predtoka posameznega razdelilnika talnega ogrevanja.
- maksimalna toplotna obremenitev: 10 kW
- kvs ventila: 1,2 m3/h
- temperatura vode in pretok krmiljen s pomočjo termostata s kapilarnim tipalom</t>
  </si>
  <si>
    <t>Tip:               Fluvia T črpalčna grupa Push-23-B-W</t>
  </si>
  <si>
    <t>koda 1078304 (kos)</t>
  </si>
  <si>
    <t>Prostorski termostat TP1</t>
  </si>
  <si>
    <t>Prostorski termostat s programsko uro in nastavitvijo znižanega nočnega režima.
Vklop primarne črpalke in črpalk mešalnih grup razdelilnikov talnega ogrevanja.
Napetost 230V, 16A</t>
  </si>
  <si>
    <t>D. SPLOŠNO</t>
  </si>
  <si>
    <t>Izpiranje celotne instalacije ter končni tlačni preizkusi</t>
  </si>
  <si>
    <t xml:space="preserve">Izpiranje celotne instalacije ter končni tlačni preizkusi grobe instalacije in vgrajene opreme kompletno z izdelavo zapisnika. Tlačni preizkusi se izvedejo s tekočino pod tlakom – vodo (za hidravlični preizkus se sme uporabiti samo čista in nezamaščena voda) ali s plinom pod tlakom (za pnevmatični preizkus se sme uporabiti samo čist in suh zrak ali inertni plin brez olja in masti) v skladu z veljavno zakonodajo. (definirati tlak, čas trajanja in temperaturo okolice in medija!). </t>
  </si>
  <si>
    <t>Protipožarno tesnenje z ekspanzijskimi požarnimi trakovi</t>
  </si>
  <si>
    <t>Požarno tesnjenje horizontalnih prehodov cevovoda skozi steno požarnega sektorja, cev iz negorljivega materiala, z gorljivo izolacijo, tesnjenje s intumescentnim trakom kot naprimer ali enakovredno proizv. HILTI tip CFS-B, z zaščitnim premazom, z upoštevanjem smernic SZPV 408. Manjšo odprtino med ovojem in prebojem zatesniti z akrilno elastično maso CFS-S ACR. V kolikor je odprtina večja jo obetonirati. Vključno z izdelavo tablice z oznakami o sistemu in izdelovalcu.</t>
  </si>
  <si>
    <t>Kot na primer :</t>
  </si>
  <si>
    <t>Proizvod:    Hilti</t>
  </si>
  <si>
    <t>Tip:             Intumescentni trak CFS-B + premaz
                    Akrilna elastična masa CFS-S ACR</t>
  </si>
  <si>
    <r>
      <t>Velikost cev: Ø 50-250 mm (kos)</t>
    </r>
    <r>
      <rPr>
        <b/>
        <sz val="10"/>
        <rFont val="Arial Narrow"/>
        <family val="2"/>
        <charset val="238"/>
      </rPr>
      <t xml:space="preserve">         </t>
    </r>
  </si>
  <si>
    <t>4</t>
  </si>
  <si>
    <t>Požarno tesnjenje povezovalnih zank talnega ogrevanja</t>
  </si>
  <si>
    <t>Požarno tesnjenje zank talnega ogrevanja znotraj estriha na prehodu skozi požarni sektor (REI60) s prekritjem z mineralno volno.</t>
  </si>
  <si>
    <r>
      <t>(par)</t>
    </r>
    <r>
      <rPr>
        <b/>
        <sz val="10"/>
        <rFont val="Arial Narrow"/>
        <family val="2"/>
        <charset val="238"/>
      </rPr>
      <t xml:space="preserve">         </t>
    </r>
  </si>
  <si>
    <t>10</t>
  </si>
  <si>
    <t>Izdelava prebojev</t>
  </si>
  <si>
    <t>Izdelava prebojev v opečnatih stenah, stropu, fasadi ali AB kontrukciji in tesnenje stikov med elementi preboja in konstrukcijo z masivnim (ρ ≥ 1000 kg/m3) in trajno elastičnim materialom vključno:
- zaris predvidenega preboja ali sklopa prebojev
- pridobitev soglasja statika objekta
- izvedba preboja z lastnim orodjem
- odstranitev in odvoz ruševin na javno deponijo z vsemi stroški odvoza in plačila taks
Seznam prebojev:</t>
  </si>
  <si>
    <t>B x H / Ø</t>
  </si>
  <si>
    <r>
      <rPr>
        <sz val="10"/>
        <rFont val="Arial"/>
        <family val="2"/>
        <charset val="238"/>
      </rPr>
      <t>Ø75</t>
    </r>
    <r>
      <rPr>
        <sz val="10"/>
        <rFont val="Arial CE"/>
        <charset val="238"/>
      </rPr>
      <t xml:space="preserve"> mm (kos)</t>
    </r>
  </si>
  <si>
    <r>
      <rPr>
        <sz val="10"/>
        <rFont val="Arial"/>
        <family val="2"/>
        <charset val="238"/>
      </rPr>
      <t>Ø</t>
    </r>
    <r>
      <rPr>
        <sz val="10"/>
        <rFont val="Arial CE"/>
        <charset val="238"/>
      </rPr>
      <t>100 mm (kos)</t>
    </r>
  </si>
  <si>
    <t>SKUPAJ komplet izdelava prebojev</t>
  </si>
  <si>
    <t>Polnjenje sistema</t>
  </si>
  <si>
    <t>Polnjenje sistema z mehko vodo in zagon sistema, ob zagonu in tudi v poizkusnem obratovanju potrebno potrebno preverjati in po potrebi čistiti čistilne kose.</t>
  </si>
  <si>
    <t>Monitoring sistemske vode po ÖNORM H 5195-1</t>
  </si>
  <si>
    <t>Kvaliteta vode za polnjenje sistema v smislu preprečevanja korozije v cevovodih in elementih mora odgovarjati ustreznim predpisom (npr. ÖNORM H 5195-1). Potrebno je pri polnjenju vzeti vzorec vode in narediti analizo. Po 4 do 6 tednih obratovanja sistem je potrebno iz sistema vzeti vzorce vodo in narediti analizo. Potrebno je primerjati rezultate analiz ob polnjenju in po obratovanju ter izdelati priporočila sistemsko vodo v smislu preprečevanja korozije (dodajanje ustreznih inhibitorjev)
V primeru vgradnje naprav za odplinjanje sistemske vode, je pri dodajanju inhibitorjev, potrebno upoštevati navodila proizvajalca.</t>
  </si>
  <si>
    <t>Izvedba nastavitev in meritev hidravličnih razmer</t>
  </si>
  <si>
    <t>Izvedba nastavitev in meritev hidravličnih razmer v cevovodu, v skladu s predpisanimi parametri iz risb načrta, ureguliranje sistema, kompletno z izdelavo kvalificiranega zapisnika. Po potrebi prisotnost pooblaščenega serviserja dobavitelja.</t>
  </si>
  <si>
    <t>Funkcionalni preizkus izvedenih instalacij</t>
  </si>
  <si>
    <t>Funkcionalni preizkus izvedenih instalacij kompletno z izdelavo zapisnika.</t>
  </si>
  <si>
    <t>Pripravljalna in zaključna dela</t>
  </si>
  <si>
    <t>zarisovanje, izdelava označb za cevi (plastični trakovi, napisne tablice) in zaključna dela</t>
  </si>
  <si>
    <t>Transportni in ostali splošni stroški</t>
  </si>
  <si>
    <t>(pavšal - %)</t>
  </si>
  <si>
    <t>Manjša nepredvidena dela</t>
  </si>
  <si>
    <t>Priprava podatkov in izdelava grafičnih podlog za projekt zvedenih del (PID) - ogrevanje, hlajenje</t>
  </si>
  <si>
    <t>Vris vseh sprememb, ki nastanejo pri izvedbi v risbe, ter dostava podatkov o vgrajeni opremi projektantu, da le-ta lahko izdela PID načrt in obratovalna in vzdrževalna navodila</t>
  </si>
  <si>
    <t>PK</t>
  </si>
  <si>
    <t>PREZRAČEVANJE IN KLIMATIZACIJA</t>
  </si>
  <si>
    <t>Vse komore vtočnih distribucijskih elementov toplotno izolirati z zaprtocelično toplotno izolacijo.
Elektro material za povezavo in priklop naprav popisan v popisu elektroinstalacij.</t>
  </si>
  <si>
    <t>A. NAPRAVE IN PRIPADAJOČA OPREMA</t>
  </si>
  <si>
    <t>NAPRAVA KN1: Restavracija</t>
  </si>
  <si>
    <t>IZVEDBA NAPRAVE</t>
  </si>
  <si>
    <t>Izvedba:                                     dvoetažna
Serija:                                        Klimair2/Topair
Model:                                        TopAir
Tip naprave:                              notranja izvedba
Posluževalna stran:                 leva
Zunanja stena:                          barvana pločevina RAL 7035
Notranja stena:                         pocinkana pločevina
Notranja stena - dno:               pocinkana pločevina
Vogali:                                         aluminij
Profili:                                          aluminij
Vodila:                                         pocinkana pločevina
Izolacija:                                     Mineral wool 90.00 kg/m3
Debelina panelov:                    50.0 mm
Mehanska stabilnost:              D1
Zrakotesnost:                            L3[R]
Toplotna prehodnost:              T2
Toplotni mostovi:                      TB4
 Podatki za dovodni del: 
 Velikost naprave:                    6/6
 Pretok zraka:                           2.000 m3/h
 Eksterni padec tlaka:            350 Pa
 Hitrost zraka:                           1.4 m/s
 Podatki za odvodni del: 
 Velikost naprave:                    6/6
 Pretok zraka:                           2.000 m3/h
 Eksterni padec tlaka:            350 Pa
 Hitrost zraka:                           1.4 m/s
Temperaturni izkoristek po EN308 ≥ 80%</t>
  </si>
  <si>
    <t xml:space="preserve">
SFPs:                                          2.457 W/(m3/s)
SFPv:                                           2.255 W/(m3/s)
SFPint:                                        482 W/(m3/s)
ErP Ready 2018:                      da</t>
  </si>
  <si>
    <t>Nosilni podstavek:                   80mm
Noge:                                          150mm
Dimenzija naprave:                   5250 x 750 x 1650mm (LxWxH)
Največja transportna enota:    1510 x 750 x 1420mm (LxWxH)
Bruto masa celotne naprave: 860kg</t>
  </si>
  <si>
    <t>POPIS FUNKCIJSKIH ENOT - DOVOD</t>
  </si>
  <si>
    <t xml:space="preserve">Koda     Opis                                                Dolžina v mm
A            sesalna/tlačna enota                   600
FK          kasetni filter                                   300
RPD      ploščni rekuperator                    1470
CMP      kompresor
U            mešalna enota                             420
KDTA    direktni uparjalnik                         480
EW         vodni/glikolni grelnik                    200
L            prazna enota                                  530
VF          prostotekoči ventilator                  550
FK          kasetni filter                                   300
</t>
  </si>
  <si>
    <t>POPIS FUNKCIJSKIH ENOT - ODVOD</t>
  </si>
  <si>
    <t xml:space="preserve">Koda     Opis                                                Dolžina v mm
FK          kasetni filter                                   300
L             prazna enota                                   90
VF           prostotekoči ventilator                 600
RPD      ploščni rekuperator                    1470
EK          kondenzator                                  320
A             sesalna/tlačna enota                  570
</t>
  </si>
  <si>
    <t>Podrobnejše potrebne tehnične karakteristike so razvidene v generičnih izračunih prezračevalnih naprav (Priloga tehničnega poročila projekta)</t>
  </si>
  <si>
    <t>PERIFERNIH ELEMENTOV AVTOMATIKE</t>
  </si>
  <si>
    <t>Podrobnejša vsebina potrebnih perifernih elementov avtomatike se nahaja v tehničnih specifikacijah.</t>
  </si>
  <si>
    <t>Proizvod: OC IMP Klima d.o.o.</t>
  </si>
  <si>
    <t>Tip: KNND d50 6/6 - 1J-A,FK,1B-RPD,CMP,U,KDTA,EW,L,VF,FK *** 6/6 - FK,L,1J-VF,1B-RPD,EK,1J-A</t>
  </si>
  <si>
    <t>Vnos in priključitev dovodne KN2</t>
  </si>
  <si>
    <t>Vnos prezračevalne naprav v strojnico kletne etaže. Sestava naprave in priključitev na kanalsko in cevno mrežo. Vključno z vsemi pomožnimi delovnimi sredstvi.</t>
  </si>
  <si>
    <t>Komplet:</t>
  </si>
  <si>
    <t>NAPRAVA KN2 (KC1-SUP): Dovod kuhinja</t>
  </si>
  <si>
    <t>Izvedba:                                     enoetažna
Serija:                                        Klimair2/Topair
Model:                                        TopAir Plus
Tip naprave:                              notranja izvedba
Posluževalna stran:                 leva
Zunanja stena:                          barvana pločevina RAL 7035
Notranja stena:                         pocinkana pločevina
Notranja stena - dno:               pocinkana pločevina
Vogali:                                         aluminij
Profili:                                          aluminij
Vodila:                                         pocinkana pločevina
Izolacija:                                     Mineral wool 90.00 kg/m3
Debelina panelov:                    50.0 mm
Mehanska stabilnost:               D1
Zrakotesnost:                            L1[R]
Toplotna prehodnost:              T2
Toplotni mostovi:                      TB2
 Podatki za dovodni del: 
 Velikost naprave:                    6/6
 Pretok zraka:                           2.400 m3/h
 Hitrost zraka:                           1.68 m/s
SFPs:                                        1.135 W/(m3/s)
SFPv:                                         1.039 W/(m3/s)
SFPint:                                       49 W/(m3/s)
ErP Ready 2018:                      da</t>
  </si>
  <si>
    <t>Nosilni podstavek:                   80mm
Noge:                                          0mm
Dimenzije Š x V x D:                 3840 x 750 x 790 mm
Največja transportna enota:   2030 x 750 x 710mm (LxWxH)
Masa naprave:                           380kg</t>
  </si>
  <si>
    <t xml:space="preserve">Koda     Opis                                                Dolžina v mm
A            sesalna/tlačna enota                   570
FK          kasetni filter                                   300
S            dušilnik zvoka                                810
L            prazna enota                                  90
VF          prostotekoči ventilator                  480
KDTA    direktni uparjalnik                         480
S            dušilnik zvoka                                810
</t>
  </si>
  <si>
    <t>Naprava se dobavi brez regulacijskega sistema in se priključi na regulacijski sistemkuhinjskih nap.</t>
  </si>
  <si>
    <r>
      <t xml:space="preserve">Tip: KNNL d50 6/6 - 1J-A,FK,S,L,VF,KDTA,S </t>
    </r>
    <r>
      <rPr>
        <b/>
        <sz val="9"/>
        <rFont val="Arial"/>
        <family val="2"/>
        <charset val="238"/>
      </rPr>
      <t>(brez regulacijskega sistema)</t>
    </r>
  </si>
  <si>
    <t>Vnos naprav v strojnico kletne etaže. Sestava naprave, dvig naprave pod strop s konzolno pritrditvijo, priključitev na kanalske in cevne instalacije. Vključno s pritrdilnim materialom in z vsemi pomožnimi delovnimi sredstvi.</t>
  </si>
  <si>
    <t>Zunanja hladilna enota</t>
  </si>
  <si>
    <t>Zunanja enota klimatskega sistema v split izvedbi z POWER INVERTER kompresorjem, uparjalnikom ter zračno hlajenim kondenzatorjem. Hladilno sredstvo je okolju prijaznejši R32. Stroj je kompletne izvedbe z vso interno cevno in elektro instalacijo, varnostno ter funkcijsko mikroprocesorsko avtomatiko - vključno z instrumenti za nadzor in kontrolo delovanja. Naprava je namenjena za zunanjo postavitev.</t>
  </si>
  <si>
    <r>
      <rPr>
        <u/>
        <sz val="9"/>
        <rFont val="Arial"/>
        <family val="2"/>
        <charset val="238"/>
      </rPr>
      <t>TEHNIČNI PODATKI:</t>
    </r>
    <r>
      <rPr>
        <sz val="9"/>
        <rFont val="Arial"/>
        <family val="2"/>
        <charset val="238"/>
      </rPr>
      <t xml:space="preserve">
Nazivna moč: hlajenje: 19 (9,2 - 22,4) kW // gretje: 22,4 (6,8 - 25) kW
Energetski razred: SEER: 7,49 // SCOP: 4,5 (pri notranjih enotah PLA)
Električna priključna moč: hlajenje 4,95 kW // gretje 5,63 kW
Električni priključek: 400V/3F/50Hz // 3x25A
Nivo hrupa (SPL): hlajenje: 59 dB(A) - gretje: 62 dB(A)
Dimenzije (V x Š x G): 1338 x 1050x 330(+40) mm
Teža: 137 kg
Medij: R32
Dimenzija priključne instalacije: Cu 9.52/25,4 mm
Max. dolžinska / max. višinska razlika: 100 / 30 m
Območje delovanja: hlajenje od -15°C do +46°C, gretje od -20° do +21°C</t>
    </r>
  </si>
  <si>
    <t>Tip: PUZ-ZM200YKA2</t>
  </si>
  <si>
    <t>Regulacijska omarica</t>
  </si>
  <si>
    <t>Regulacijska omarica za sisteme s toplotnimi črpalkami ZRAK/ZRAK proizvajalca Mitsubishi Electric.
Omogoča nadzor in regulacijo hlajenja/ogrevanja na podlagi temperature pretoka medija.
Omogoča direkten priklop MODBUS protkola za nadzor delovanja.
V primeru nadzora več (max. 6) toplotnih črpalk omogoča kaskadno delovanje vseh naprav.
Regulacijska omarica vsebuje tipala TH1, TH2, TH5</t>
  </si>
  <si>
    <r>
      <rPr>
        <u/>
        <sz val="9"/>
        <rFont val="Arial"/>
        <family val="2"/>
        <charset val="238"/>
      </rPr>
      <t>TEHNIČNI PODATKI:</t>
    </r>
    <r>
      <rPr>
        <sz val="9"/>
        <rFont val="Arial"/>
        <family val="2"/>
        <charset val="238"/>
      </rPr>
      <t xml:space="preserve">
- dimenzija enote (VxDxG) 422 x 393 x 86,7 mm
- teža enote: cca. 3 kg
- električno napajanje 1F/220V/50Hz
- za montažo v prostoru z max. RH 80%
</t>
    </r>
  </si>
  <si>
    <t>Tip: PAC-IF013B-E</t>
  </si>
  <si>
    <t>Povezovalne freonske cevi</t>
  </si>
  <si>
    <t xml:space="preserve">Bakrene cevi, predizolirane z ARMSTRONG AC 9 s fazonskimi kosi, z materialom za lotanje, s tesnilnim in obešalnim materialom, z dodatkom za razrez, po VDI 2035, DIN 18380                                                                      </t>
  </si>
  <si>
    <t>dimenzija Cu 9,52mm (m)</t>
  </si>
  <si>
    <t>dimenzija Cu 25,4mm (m)</t>
  </si>
  <si>
    <t>Montaža regulacijske omarice (za zunanjo hladilno enoto)</t>
  </si>
  <si>
    <t>- montaža naprave in priključitev tipal
- montaža in priklop signalnega kabla
- montaža in priklop elektro kabla</t>
  </si>
  <si>
    <t>(komplet)</t>
  </si>
  <si>
    <t>Montaža zunanje hlaidlne enote</t>
  </si>
  <si>
    <t xml:space="preserve"> - varjenje cevi na DX izmenjevalec v klimatu (izmenjevalec ni predmet ponudbe)
 - dobava in montaža nosilne konstrukcije za postavitev zunanje enote
 - montaža zunanje enote na nosilno konstrukcijo
 - montaža elektronike
- enkrat preboj skozi lahko steno (s= do 40cm) in sicer vrtanje izvrtine fi 50mm
montaža ustreznih Cu izoliranih cevi za hladilstvo do dolžine 6m
 - priklop Cu izoliranih cevi na notranjo in zunanjo enoto
- dobava in montaža električnega in signalnega kabla ustreznega preseka za povezavo notranje in zunanje enote do dolžine 6m
 - priklop električnega dovodnega kabla za napajanje klimatskega sistema</t>
  </si>
  <si>
    <t xml:space="preserve"> - dobava in montaža cevi za odvod kondenzata (za notranjo in zunanjo enoto)
 - vakumiranje sistema
- polnjenje sistema z medijem do 0,5kg
 - zagon s preizkusnim delovanjem
- pripravljalna, zarisovalna in zaključna dela
 - transportni stroški
 - navodila v slovenskem jeziku
Opomba: 
- Cena vsebuje montažo zunanje enote na tlak.
 - Električni dovodni kabel do ustrezne enote dobavi in pripelje elektrikar
- Vsa dodatna dela oz. dodatni elementi se obračunajo po izvedbi na izmere!
</t>
  </si>
  <si>
    <t>Dovodni ventilator - KC1-MF3</t>
  </si>
  <si>
    <t>Dobava pravokotnega kanalskega ventilatorja. Namenjen za dovod odvod ali  zraka in zasnovani za vgradnjo v katerem koli montažnem položaju. Uporaba za komercialne in profesionalne namestitve. Montaža s standardnimi prirobnicami.
Ohišje iz pocinkane jeklene pločevine, korozijski razred C3. Motor z rotorjem je nameščen na odpirajočem se servisnem pokrovu. Ventilatorji KE/KT so opremljeni z zunanjim rotorskim AC motorjem. 
Radialne vetrnice z enim vhodom in naprej ukrivljenimi lopaticami. Izdelane so iz lahke pocinkane jeklene pločevine. Dinamično uravnotežene in združene z ustreznimi motorji z zunanjim rotorjem.
Priključne prirobnice so velikosti PG20. Ventilatorji so opremljeni z notranjo priključno omarico za poenostavitev postopka ožičenja na lokaciji.
Odmični servisni pokrov na tečajih zagotavlja enostavno vzdrževanje.</t>
  </si>
  <si>
    <t>Tehnični podatki:</t>
  </si>
  <si>
    <t>- pretok zraka:       800 m3/h</t>
  </si>
  <si>
    <t>- tlačni padec:       150 Pa</t>
  </si>
  <si>
    <t>- napetost:             400 V</t>
  </si>
  <si>
    <t>- priključna moč:  290 W</t>
  </si>
  <si>
    <t>- priključni tok:       0,6 A</t>
  </si>
  <si>
    <t>Dodatna oprema:</t>
  </si>
  <si>
    <t>- 1x montažna konzola</t>
  </si>
  <si>
    <t>- 2 x gibljivi priključek DS 40-20</t>
  </si>
  <si>
    <t>- 2x pravokotni dušilnik LDR 40-20</t>
  </si>
  <si>
    <t>Proizvod: Systemair</t>
  </si>
  <si>
    <t>Tip:           KT 40-20-4 + dodatna orpema</t>
  </si>
  <si>
    <t>(Komplet:)</t>
  </si>
  <si>
    <t>Vnos in priključitev, montaža ventilatorja - KC1-MF3</t>
  </si>
  <si>
    <t>Vnos naprave, sestava naprave, montaža na steno/strop, priključitev na kanalske instalacije. Vključno z vsemi pomožnimi delovnimi sredstvi.</t>
  </si>
  <si>
    <t>Odvodni ventilator s pripadajočo opremo - KC1-MF2</t>
  </si>
  <si>
    <t>Dobava in motaža kanalskega ventilatorja za konstantno obratovanje s temperaturo zraka do 120°C, z modulno zgradbo ohišja, ki s postavitvijo stenskih panelov omogoča poljuben izbor smeri zračnega toka. Profili iz korozijsko odpornega aluminija s plastičnimi(PA6), za udarce odpornimi kotniki, stenske panelne plošče z negorljivo termično in akustično izolacijo iz mineralna volne (20mm). Spodnji panel oblikovan kot zbiralna posoda za maščobo s 1" priključkom za odtok.  Ločljive komore za preprečitev kondenzacije na okvirju.  
Naprava ima enostransko sesajoči, direktno gnani ventilator z zunanjim rotorjem, nazaj zakrivljenimi lopaticami in se lahko vgradi v poljubnem položaju ter ne zahteva dodatnega vzdrževanja. Integriran termični kontakt s sponkami za povezavo na termično zaščito motorja.  Regulacija hitrosti je mogoča od 0-100% s frekvenčnim pretvornikom, brez stopenjskim tiristorjem ali s 5 stopenjskim transformatorjem. (regulacija hitrosti je odvisna tudi od modela) Zaščita motorja IP 54-55. Izolacijski razred motorja B-F. Garancija 3 leta.</t>
  </si>
  <si>
    <t>- pretok zraka:     2.800 m3/h</t>
  </si>
  <si>
    <t>- tlačni padec:        600 Pa</t>
  </si>
  <si>
    <t>- napetost:             230 V</t>
  </si>
  <si>
    <t>- priključna moč:    1060 W</t>
  </si>
  <si>
    <t>- priključni tok:       8,3 A</t>
  </si>
  <si>
    <t>- 2x set antivibracijskih podlog SD-MUB</t>
  </si>
  <si>
    <t>- 1x Gibljivi kanalski priključek FGV 042/586-586 flex. 120°C</t>
  </si>
  <si>
    <t>- 1x Gibljivi kanalski priključek FGV 062/716-716 flex. 120°C</t>
  </si>
  <si>
    <t>- 1x Zaporna žaluzija KKD 042+24VAC vzmetni pogon (KC1-MD2)</t>
  </si>
  <si>
    <t>- 1x Dušilnik zvoka KKS-042</t>
  </si>
  <si>
    <t>- 1x Filtrirni modul KKF-KITCHEN-062 (alu panelni, panelni F7, vložki aktivnega oglja)</t>
  </si>
  <si>
    <t>- Frekvenčni pretvornik FRQSE-6A</t>
  </si>
  <si>
    <t>Tip:           MUB/T 042 450EC-K + dodatna oprema</t>
  </si>
  <si>
    <t>Vnos in priključitev, montaža ventilatorja - KC1-MF2</t>
  </si>
  <si>
    <t>B. REGULACIJSKI KROGI GRELNIKOV/HLADILNIKOV</t>
  </si>
  <si>
    <t>Regulacijski krog grelnika za napravo KN1</t>
  </si>
  <si>
    <t>Dobava in montaža potrebnih instalacijskih elementov regulacijskega kroga grelnika in priklop na prezračevalno napravo, vključno potreben spojni, tesnilni in pritrdilni material.
- 1x Obtočna črpalka grelnika s pretokom 1,2m3/h (npr. Wilo Stratos Maxo 25/0,5-6 PN10)
- 1x balansrini ventil STAD DN20
- 1x čistilni kos DN32
- 2x termometer
- 1x manometer
- 4x krogelni ventil DN32
OPOMBA: regulacijski ventili so v dobavi prezračevalne naprave (1x kvs 4,0)</t>
  </si>
  <si>
    <t>C. RAZVODI PREZRAČEVANJA</t>
  </si>
  <si>
    <t>Pravokotni kanal</t>
  </si>
  <si>
    <t>Pravokotni ravni kanali in oblikovni elementi iz pocinkane jeklene pločevine v skladu z DIN 1946, del 2. Spoji kitani oz. tesnjeni na predpisano lekažo. Skupaj s kanali prirobnicami s tesnilnimi trakovi, odprtinami za čiščenje, ostali tesnilni, spojni, obešalni in pritrdilni material. Vključno odprtine in revizijska vratca za čiščenje kanalov.</t>
  </si>
  <si>
    <t>Tesnost kanalov in spojev mora biti izvedena po SIST prEN 1507:2001</t>
  </si>
  <si>
    <t>(glej tehnični opis).</t>
  </si>
  <si>
    <t>Razred III (za zahtevnost prostorov kvalitete III)</t>
  </si>
  <si>
    <t>Debelina pločevine po DIN 24190:</t>
  </si>
  <si>
    <t xml:space="preserve">   - rob od   100 -   500 mm debelina 0,6 mm </t>
  </si>
  <si>
    <t xml:space="preserve">   - rob od   560 - 1000 mm debelina 0,8 mm  </t>
  </si>
  <si>
    <t xml:space="preserve">   - rob do 1060 - 2000 mm debelina 1 mm </t>
  </si>
  <si>
    <t xml:space="preserve">   - rob do 2060 - 4000 mm debelina 1,1 mm</t>
  </si>
  <si>
    <t>(kg)</t>
  </si>
  <si>
    <t xml:space="preserve">Okrogli ravni kanali in oblikovni elementi </t>
  </si>
  <si>
    <t>Okrogli spiro ravni kanali in oblikovni elementi  (kolena, T-kosi, prehodi, etaže, priključki, nastavki, itd.) iz pocinkane jeklene pločevine v skladu z DIN 1946, Teil 2, vključno odprtine za čiščenje, tesnilni, spojni obešalni in pritrdilni material. Tesnost kanalov in spojev mora biti izvedena po SIST EN 12237 (glej tehnični opis).</t>
  </si>
  <si>
    <t>Debelina pločevine po DIN 24152:</t>
  </si>
  <si>
    <t xml:space="preserve">  - premer od 100 -   125 mm debelina 0,75 mm </t>
  </si>
  <si>
    <t xml:space="preserve">  - premer od 140 -   250 mm debelina 0,88 mm </t>
  </si>
  <si>
    <t xml:space="preserve">  - premer od 280 -   500 mm debelina 1,00 mm  </t>
  </si>
  <si>
    <t xml:space="preserve">  - premer od 560 - 1000 mm debelina 1,13 mm</t>
  </si>
  <si>
    <t>Premer: Φ80mm (m)</t>
  </si>
  <si>
    <t>Premer: Φ100mm (m)</t>
  </si>
  <si>
    <t>Premer: Φ125mm (m)</t>
  </si>
  <si>
    <t>Premer: Φ140mm (m)</t>
  </si>
  <si>
    <t>Premer: Φ160mm (m)</t>
  </si>
  <si>
    <t>Fleksibilna izolirana cev - akustična</t>
  </si>
  <si>
    <t>Fleksibilna cev za izvedbo priključkov na vtočne in odtočne elemente, 3 slojna</t>
  </si>
  <si>
    <t xml:space="preserve">Izdelana iz lepljenega aluminijastega zunanjega plašča, 25mm akustične izolacije iz </t>
  </si>
  <si>
    <t>mineralne volne in notranjega plašča iz polipropilenske tekstilne obloge</t>
  </si>
  <si>
    <t>notranji plašč je vodoobojen in antibakterijski ter odporen na agresivno atmosfero</t>
  </si>
  <si>
    <t xml:space="preserve">cev izpolnjuje zahteve v skladu z EN 13180. Vključno tesnilni, spojni in </t>
  </si>
  <si>
    <t xml:space="preserve">pritrdilni material. </t>
  </si>
  <si>
    <t>Proizvod:   DEC international</t>
  </si>
  <si>
    <t>Tip:            SONODEC NON-WOVEN 25mm</t>
  </si>
  <si>
    <t>Premer: Φ200mm (m)</t>
  </si>
  <si>
    <t>Toplotna izolacija kanalov</t>
  </si>
  <si>
    <t>Dobava in montaža elastomerne fleksibilne izolacije na osnovi sintetičnega kavčuka za izolacijo cevovodov, zračnih kanalov, rezervoarjev, ventilov, fitingov, prirobnic v hladilni in klimatski tehniki in procesni industriji za preprečevanje kondenzacije in energijske prihranke. EU požarna klasifikacija B-s3,d0; toplotna prevodnost λ pri 0°C je 0,035 W/m.K ( plošče debeline 6mm do 25mm in cevi debeline 6mm do 25mm; za ostale debeline cevi in plošč je  λ pri 0°C  0,036 W/m.K; koef. upora difuziji vodne pare je 10.000; za temp. območje od -50°C  do  +110°C; trakovi in plošče lepljeni na površino do maks. +85°C. Toplotne mostove potrebno zaščititi s cevnimi nosilci Armafix AF  oziroma Armafix X. Spoje (vzdožne, prečne, površino) potrebno lepiti z original Armaflex lepilom,  za čiščenje orodja, rok in razmaščevanje pa Armaflex Čistilo. CE certifikat v skladu z EN 14304. Na zunanjih instalacijah je izolacijo potrebno zaščititi z:  Armafinish 99 - zaščitni premaz v beli in sivi barvi  ali z oblogo Arma-Chek.</t>
  </si>
  <si>
    <t xml:space="preserve">Požarni razred B-s3,d0 po EN 13510-1. Zlepni spoji tesni, prirobnice izolirane dodatno.
</t>
  </si>
  <si>
    <t>VTZ debelina d=19mm</t>
  </si>
  <si>
    <t>VTZ /v kineti) debelina d=25mm</t>
  </si>
  <si>
    <t>ODZ (strojnice, jaški, hodniki v kleti) debelina d=19mm</t>
  </si>
  <si>
    <t>ZUZ debelina d=13mm</t>
  </si>
  <si>
    <t>ZAZ debelina d=9mm</t>
  </si>
  <si>
    <t>Proizvod: Armacell</t>
  </si>
  <si>
    <t>Tip: Armaflex XG-XX X99/E</t>
  </si>
  <si>
    <t xml:space="preserve"> Armaflex XG-09X99/E (m2)</t>
  </si>
  <si>
    <t xml:space="preserve"> Armaflex XG-13X99/E (m2)</t>
  </si>
  <si>
    <t xml:space="preserve"> Armaflex XG-19X99/E (m2)</t>
  </si>
  <si>
    <t xml:space="preserve"> Armaflex XG-25X99/E (m2)</t>
  </si>
  <si>
    <t xml:space="preserve">Protipožarna loputa - pravokotna </t>
  </si>
  <si>
    <r>
      <t xml:space="preserve">Protipožarna loputa pravokotne oblike, ohišje iz pocinkane pločevine je toplotno ločeno z okvirjem z okvirjem iz kalcijevega silikata. Lamela je centralno vležajene iz kalcijevega silikata, vsebuje intumescentno požarno tesnilo in termični prožilni mehanizem s temperaturo proženja 70°C. Silikonski tesnilni profil omogoča tesnenje hladnega dima, na ohišju lopute je revizijska odprtina, servisiranje in inspekcijo požarne lopute.
Z elektromotornim pogonom z vzmetjo, ki je vedno pod napetostjo, z integriranimi mejnimi tipkali za signalizacijo odprte in zaprte lege, pogon s termoelektrično sprožilno napravo z vgrajeno preskusno tipko, (proženje notranjega termičnega varovala pri temp. 72°C, proženje zunanjega termičnega varovala pri temp. 72°C). Možnost proženja z javljalnikom dima ali preko kontakta požarnega alarma. Vgradnja možna v poljubnem položaju, vključno ves pritrdilni, tesnilni in spojni material.
Element toplotne izolacije debeline 9 mm.
Požarne lopute testirane po EN 1366-2.
Osnovna požarna obstojnost  znaša EI 90-S.
Spoj lopute s kanalom izvesti zrakotesno po SIST prEN 1507:2001 (glej tehnični opis) in skladno z zahtevami standarda ÖNORM H 6031.
</t>
    </r>
    <r>
      <rPr>
        <b/>
        <sz val="9"/>
        <rFont val="Arial"/>
        <family val="2"/>
        <charset val="238"/>
      </rPr>
      <t>Požarna tesnitev okoli požarnih loput, ki se sestoji iz negorljive izolacije vrste A1 po SIST EN 13501-1.</t>
    </r>
  </si>
  <si>
    <t>Proizvod: OC Klima d.o.o.</t>
  </si>
  <si>
    <t>Tip: WK25 in WK45, 230V</t>
  </si>
  <si>
    <t>Dimenzije: B/H</t>
  </si>
  <si>
    <t>WK25-DSB-500X250 (kos)</t>
  </si>
  <si>
    <t>WK25-DSB-550X250 (kos)</t>
  </si>
  <si>
    <t>WK25-DSB-550X400 (kos)</t>
  </si>
  <si>
    <t>Protipožarna loputa - okrogla</t>
  </si>
  <si>
    <r>
      <t xml:space="preserve">Protipožarna loputa okrogle oblike, ohišje iz pocinkane pločevine je toplotno ločeno z okvirjem z okvirjem iz kalcijevega silikata. Lamela je centralno vležajene iz kalcijevega silikata, vsebuje intumescentno požarno tesnilo in termični prožilni mehanizem s temperaturo proženja 70°C. Silikonski tesnilni profil omogoča tesnenje hladnega dima, na ohišju lopute je revizijska odprtina, servisiranje in inspekcijo požarne lopute.
Z elektromotornim pogonom z vzmetjo, ki je vedno pod napetostjo, z integriranimi mejnimi tipkali za signalizacijo odprte in zaprte lege, pogon s termoelektrično sprožilno napravo z vgrajeno preskusno tipko, (proženje notranjega termičnega varovala pri temp. 72°C, proženje zunanjega termičnega varovala pri temp. 72°C). Možnost proženja z javljalnikom dima ali preko kontakta požarnega alarma. Vgradnja možna v poljubnem položaju, vključno ves pritrdilni, tesnilni in spojni material.
Element toplotne izolacije debeline 9 mm.
Požarne lopute testirane po EN 1366-2.
Osnovna požarna obstojnost  znaša EI 90-S.
Spoj lopute s kanalom izvesti zrakotesno po SIST prEN 1507:2001 (glej tehnični opis) in skladno z zahtevami standarda ÖNORM H 6031.
</t>
    </r>
    <r>
      <rPr>
        <b/>
        <sz val="9"/>
        <rFont val="Arial"/>
        <family val="2"/>
        <charset val="238"/>
      </rPr>
      <t>Požarna tesnitev okoli požarnih loput, ki se sestoji iz negorljive izolacije vrste A1 po SIST EN 13501-1.</t>
    </r>
  </si>
  <si>
    <t>Tip: WH25 in WH45, 230V</t>
  </si>
  <si>
    <t>WH25-DSB-160 (kos)</t>
  </si>
  <si>
    <t>Kanalski dušilnik zvoka</t>
  </si>
  <si>
    <t>Kanalski dušilnik zvoka za dušenje zvoka v kanalski trasi VTZ in ODZ.</t>
  </si>
  <si>
    <t xml:space="preserve">Ohišje dušilnika iz pocinkane jeklene pločevine. Priključni prirobnici iz </t>
  </si>
  <si>
    <t xml:space="preserve">pocinkanih valjanih hitromontažnih prirobnic z robom 30mm, ki jih </t>
  </si>
  <si>
    <t xml:space="preserve">povezujejo vogalniki. V ohišje so vgrajene dušilne kulise pri katerih so v </t>
  </si>
  <si>
    <t xml:space="preserve">okvirje iz pocinkane jeklene pločevine vstavljena posebna polnila iz </t>
  </si>
  <si>
    <t>učinkovitega absorpcijskega materiala. Tip kulise K-2 debeline 200 mm,</t>
  </si>
  <si>
    <t>katere imajo izmenjujoče pasove absorbcijskega materiala in membran</t>
  </si>
  <si>
    <t>iz pocinkane pločevine. Absorbcijski material zaščiten proti odnašanju</t>
  </si>
  <si>
    <t>vlaken s celulozno folijo, površine v stiku z zrakom morajo biti obstojne</t>
  </si>
  <si>
    <t xml:space="preserve">proti obrabi in koroziji, preprečena mora biti absorbcija vode, vključno </t>
  </si>
  <si>
    <t>pritrdilni, tesnilni in spojni material.</t>
  </si>
  <si>
    <t>Spoj elementa s kanalom izvesti zrakotesno po SIST prEN 1507:2001.</t>
  </si>
  <si>
    <t>Tip: DZ-2,  "Tip, B/H/L"</t>
  </si>
  <si>
    <t>"tip, B/H/L"= /100/3/ 420x600x500</t>
  </si>
  <si>
    <t>"tip, B/H/L"= /200/2/ 550x500x750</t>
  </si>
  <si>
    <t>"tip, B/H/L"= /200/2/ 550x500x1000</t>
  </si>
  <si>
    <t>Regulator konstantnega pretoka zraka - Okrogel za montažo v kanal</t>
  </si>
  <si>
    <t>Volumski regulator konstantnega pretoka za nastavljanje pretočnih količin zraka na dovodnih in odvodnih kanalskih priključkih. Prirejen za vgradnjo v okrogle spiro kanale. Sestavljena iz ohišja in lamele iz visoko kakovostne plastike ter mehanizma za nastavljanje kota lamel. Vgraditi neposredno v okrogel spiro kanal. Vključno s spojnim in pritrdilnim materialom</t>
  </si>
  <si>
    <t>Proizvod: TROX GmbH</t>
  </si>
  <si>
    <t>Tip:          VFL-"vel"</t>
  </si>
  <si>
    <t>vel. 80</t>
  </si>
  <si>
    <t>vel. 100</t>
  </si>
  <si>
    <t>vel. 160</t>
  </si>
  <si>
    <t>Volumski regulator konstantnega pretoka - Pravokoten</t>
  </si>
  <si>
    <t>Volumski regulator konstantnega pretoka za nastavitev konstantne količine zraka na dovodnih in odvodniih kanalih. Delovanje brez pomožne energije. Okroglo ohišje iz pocinkane pločevine, regulacijska lamela je vležajene, regulacijska lamela se sama nastavlja s pomočjo energije toka zraka skozi regulator, vključno spojni tesnilni in pritrdilni material.
Spoj lopute s kanalom izvesti zrakotesno po SIST prEN 1507:2001 (glej tehnični opis).</t>
  </si>
  <si>
    <t>Proizvod: Bossplast (TROX)</t>
  </si>
  <si>
    <t>Tip:          EN / "BxH"</t>
  </si>
  <si>
    <t>Dimenzije:  BxH= 300x200</t>
  </si>
  <si>
    <t>Dimenzije:  BxH= 400x250</t>
  </si>
  <si>
    <t>Dušilnik zvoka za vgradnjo za vol. regulatorji - prakokoten</t>
  </si>
  <si>
    <t>Kanalski dušilnik zvoka za dušenje zvoka v kanalski trasi VTZ in ODZ. Ohišje dušilnika iz pocinkane jeklene pločevine. Priključni prirobnici iz pocinkanih valjanih hitromontažnih prirobnic z robom 30mm, ki jih ovezujejo vogalniki. V ohišje so vgrajene dušilne kulise pri katerih so v polnilo je iz mineralnega visokoučinkovitega absorbcijskega materijala. Absorbcijski material zaščiten proti odnašanju vlaken s celulozno folijo, površine v stiku z zrakom morajo biti obstojne proti obrabi in koroziji, preprečena mora biti absorbcija vode, vključno pritrdilni, tesnilni in spojni material.
Spoj elementa s kanalom izvesti zrakotesno po SIST prEN 1507:2001.</t>
  </si>
  <si>
    <t>Tip:          TX / BxHxL</t>
  </si>
  <si>
    <t>Dimenzije:  BxHxL= 400x250x1500</t>
  </si>
  <si>
    <t>Odvodni linijski difuzor - dvoredni</t>
  </si>
  <si>
    <t>Linijski difuzor iz eloksiranih alu profilov, v katerih so vstavljeni posamično nastavljivi usmerniki zraka iz umetne mase, s katerimi je možno nastavljati poljubno smer curka zraka. Linijski difuzor s komoro iz pocinkane jeklene pločevine in vgrajeno loputo za reguliranje pretoka zraka v priključku.</t>
  </si>
  <si>
    <t xml:space="preserve">Barvo elementa uskladiti z arhitektom !!!! 
</t>
  </si>
  <si>
    <t>Tip:         LD-14/2/B/E/K/d</t>
  </si>
  <si>
    <t>Dolžina L=2000 mm (kos)</t>
  </si>
  <si>
    <t>Vrtinčni difuzor - s komoro</t>
  </si>
  <si>
    <t>Pravokoten vrtinčni difuzor s fiksnimi lamelami, namenjen za dovod in odvod zraka. Sestavljen iz priključne komore iz pocinkane pločevine in vpihovalne maske. Maska je izdelana iz jeklene poločevine in pobarvana s prašno barvo.
Vključno s pritrdilnim in obešalnim materialom.
Spoj s kanalom izvesti zrakotesno po SIST prEN 1507:2001</t>
  </si>
  <si>
    <t xml:space="preserve">Barvo elementa uskladiti z arhitektom !!!! </t>
  </si>
  <si>
    <t>Tip:           RS14-H-S-2- "vel"</t>
  </si>
  <si>
    <t>vel. 250 (kos)</t>
  </si>
  <si>
    <t>Prezračevalni ventil - dovodni</t>
  </si>
  <si>
    <t xml:space="preserve">Prezračevalni ventili za dovod zraka, s fiksnim difuzijskim obročem, </t>
  </si>
  <si>
    <t>in nastavnim krožnikom, s penastim tesnilom</t>
  </si>
  <si>
    <t>po obodu, iz poc. pločevine, za namestitev v spuščeni strop ali v steno.</t>
  </si>
  <si>
    <t>Spoj s kanalom izvesti zrakotesno po SIST prEN 1507:2001</t>
  </si>
  <si>
    <t>Barva po detajlu arhitekta!</t>
  </si>
  <si>
    <t>Tip:          PV-2N-vel"</t>
  </si>
  <si>
    <t>vel. 100 (kos)</t>
  </si>
  <si>
    <t>vel. 125 (kos)</t>
  </si>
  <si>
    <t>Prezračevalni ventil - odvodni</t>
  </si>
  <si>
    <t xml:space="preserve">Prezračevalni ventili za odvod zraka, s fiksnim difuzijskim obročem, </t>
  </si>
  <si>
    <t>Tip:          EFF-"vel"</t>
  </si>
  <si>
    <t>vel. 080(kos)</t>
  </si>
  <si>
    <t>Tip:          PV-1N-vel"</t>
  </si>
  <si>
    <t>Aluminijasta vratna rešetka</t>
  </si>
  <si>
    <t xml:space="preserve">Aluminijasta prezračevalna rešetka z vgradnim okvirjem in priključno škatlo, proti okvirjem z vodoravnimi lamelami, in s penastim tesnilom po obodu, vključno spojni in pritrdilni material.
Barvo elementa uskladiti z arhitektom !!!! </t>
  </si>
  <si>
    <t>Tip:         AT-21-"BxH"</t>
  </si>
  <si>
    <t>BxH= 500x250 (kos)</t>
  </si>
  <si>
    <t>Aluminijasta rešetka z regulacijskim nastavkom - odvodna</t>
  </si>
  <si>
    <t xml:space="preserve">Aluminijasta prezračevalna rešetka s fiksnimi vodoravnimi in navpičnimi vodili postavljenimi pod kotom 0° in z ravnim okvirjem širine 25mm.
Vključno spojni in pritrdilni material.
Barvo elementa uskladiti z arhitektom !!!! </t>
  </si>
  <si>
    <t>Tip:         AE-11-HD-"BxH"</t>
  </si>
  <si>
    <t>BxH= 500x200 (kos)</t>
  </si>
  <si>
    <t>D. SISTEM KUHINJSKIH NAP</t>
  </si>
  <si>
    <t>Ponudba izvajalca prezračevanja kuhinje mora zajemati dobavo in montažo kuhinjskih nap in vseh ostalih elementov po popisu in shemi (tipala, senzorji, regulatorji, tabloji…).</t>
  </si>
  <si>
    <t>CELOVIT ENERGETSKO VARČEN SISTEM PREZRAČEVANJA PROFESIONALNE KUHINJE</t>
  </si>
  <si>
    <t xml:space="preserve">Prezračevalni sistem kuhinje sestavljajo:
- visoko učinkovito varčno kuhinjsko napo,
- ventilatorske naprave,
- ventilatorje,
- regulatorje pretoka,
- zaporne žaluzije
- inteligenti regulacijski sistem,
- regulacijsko omaro, 
- pripadajočo periferno regulacijsko opremo,
- funkcionalni zagon in nastavitve parametrov delovanja. </t>
  </si>
  <si>
    <t>Vsi elementi sistema od kuhinjskih nap, ventilatorskih naprav do regulacijskih elementov morajo biti kompatibilni z regulacijskim sistemom, da se dosega samodejna optimizacija pretoka zraka za vsako kuhinjsko napo  glede na intenzivnost delovanja termičnih elementov pod njo in da se razpoložljiv tlak v kanalskem sistemu samodejno optimizira glede na potrebe. Elementi prezračevalnega sistema vezani na regulacijski sistem morajo biti zato prilagojeni in dodatno opremljeni tako z vidika regulacijskih zahtev kot tudi z vidika enostavnosti montaže in visoke zanesljivosti delovanja.</t>
  </si>
  <si>
    <t>D.1</t>
  </si>
  <si>
    <t>REGULACIJSKI SISTEM PREZRAČEVANJA KUHINJE</t>
  </si>
  <si>
    <t>Vključuje regulacijsko omaro,upravljalni panel z zaslonom na dotik in vse regulacijske elemente potrebne za delovanje prezračevalnega sistema skladno s shemo sistema - temperaturni senzorji, tlačni senzorji, servopogoni … Regulacijska omara nadometne izvedbe mora biti izdelana v zaščiti najmanj IP20. V omaro so vgrajeni PLC krmilnik za vodenje celotnega sistema prezračevanja kuhinje,  elementi stikalne tehnike, zaščita, sponke, glavno električno stikalo. Regulacijski sistem omogoča funkcije značilne za splošne prezračevalne sisteme in tudi posebne funkcije, ki omogočajo visoko optimizacijo delovanja prezračevalnega sistema v profesionalnih kuhinjah kot sledi v nadaljevanju.</t>
  </si>
  <si>
    <t>Inteligentni regulacijski sistem prezračevanja kuhinje</t>
  </si>
  <si>
    <t>Inteligentni regulacijski sistem za prezračevanje profesionalnih kuhinj samodejno optimizira pretok in tlak zraka za vsako kuhinjsko napo  glede na intenzivnost delovanja termičnih elementov pod njo.  Inteligentni regulacijski sistem zagotavlja s tako regulacijo tudi več kot 60% prihranka toplotne energije za ogrevanje zraka in tudi več kot 60% prihranka električne energije za ventilatorje. Ob tem se doseže bistveno izboljšanje delovnih razmer v kuhinji zaradi:
 - V vseh pogojih delovanja termičnih elementov se doseže kvalitetna prezračenost prostora kuhinje in učinkovito sesanje odpadnega zraka vsake kuhinjske nape.
 - Zniža se možnost prepiha.
 - Zniža se povprečni nivo hrupa v kuhinji.
 - Zaposlene v kuhinji se razbremeni dela z upravljanjem prezračevalnega sistema, da se lahko posvetijo samo osnovni dejavnosti kuhanja. 
Regulacijski sistem vključuje regulacijsko omaro,upravljalni panel z zaslonom na dotik in vse regulacijske elemente potrebne za delovanje prezračevalnega sistema - temperaturni senzorji, tlačni senzorji, servopogoni … Regulacijska omara nadometne izvedbe je izdelana v zaščiti najmanj IP20. V omaro so vgrajeni PLC krmilnik za vodenje celotnega sistema prezračevanja kuhinje,  elementi stikalne tehnike, zaščita, sponke, glavno električno stikalo.</t>
  </si>
  <si>
    <t>Regulacijski sistem vključuje še naslednje pomembne funkcije:</t>
  </si>
  <si>
    <t xml:space="preserve"> - Vodenje EC ventilatorjev s funkcijo vzdrževanja konstantnega tlaka.</t>
  </si>
  <si>
    <t xml:space="preserve"> - Regulacija ventilatorja za dovod svežega zraka iz glavne visoko učinkovite varčne nape v druge prostore, kjer ni dovoda svežega zraka iz visoko učinkovite varčne nape.</t>
  </si>
  <si>
    <t xml:space="preserve"> - Vodenje hidravličnega modula v glavni varčni nape za dogrevanje zraka.</t>
  </si>
  <si>
    <t xml:space="preserve"> - Regulacija hlajenja z direktno ekspanzijo z analognim izhodom 
0-10 V. 0 V - ni hlajenja, 10 V - max. hladilna moč.</t>
  </si>
  <si>
    <t xml:space="preserve"> - Samodejno vklapljanje in izklapljanje prezračevalnega sistema po nastavljenem tedenskem urniku.</t>
  </si>
  <si>
    <t xml:space="preserve"> - Samodejno opozarjanje uporabnika na vzdrževalne in servisne posege.</t>
  </si>
  <si>
    <t xml:space="preserve"> - Izvajanje varnostnih in zaščitnih funkcij.</t>
  </si>
  <si>
    <t xml:space="preserve"> - Alarmiranje motenj in izpadov.</t>
  </si>
  <si>
    <t xml:space="preserve"> - Zgodovina motenj in izpadov.</t>
  </si>
  <si>
    <t xml:space="preserve"> - Servisno vzdrževalni modul za zagotovitev daljinskega vpogleda v zgodovino delovanja sistema prezračevanja kuhinje, na podlagi katerega se stranki omogoči lažja in hitrejša diagnostika in odprava napak med obratovanjem ter svetovanje pri ukrepih za dosego maksimalne energetske učinkovitosti in dobrih pogojev za delo v kuhinji.</t>
  </si>
  <si>
    <t>Ustreza inteligentni regulacijski sistem za prezračevanje profesionalnih kuhinj Kiventis s samodejno optimizacijo pretoka zraka vsake kuhinjske nape glede na intenzivnost delovanja termičnih elementov pod njo dobavitelja Provent ali enakovredno.</t>
  </si>
  <si>
    <t>Zagon sistema in povezana dela</t>
  </si>
  <si>
    <t xml:space="preserve">Zajema končno sestavo kuhinjske nape s sestavnimi deli iz nerjaveče pločevine, ko so osrednji deli kuhinjske nape skladno z navodili obešeni na strop, priklopljeni na prezračevalni sistem in na sistem vodnega ogrevanja. Montaža se izvede preden se pod napo postavijo termični bloki. V kolikor so elementi termičnega bloka že postavljeni, jih mora naročnik zaščititi tako, da monter lahko stopi nanje. </t>
  </si>
  <si>
    <t>Uvajanje inštalaterjev v projekt.</t>
  </si>
  <si>
    <t>Električni priklop predhodno s strani inštalaterja dobavljenih in napeljanih kablov za prezračevalni sistem kuhinje. Kabli so napeljani do mikrolokacij elementov periferne opreme, v krmilno omaro, v razdelilno omarico v napi ter označeni skladno z načrtom električnih kablov.</t>
  </si>
  <si>
    <t>Zagon prezračevalnega sistema.</t>
  </si>
  <si>
    <t>Šolanje uporabnika in nastavitev prezračevalnega sistema kuhinje, ko je kuhinja že določen čas v obratovanju.</t>
  </si>
  <si>
    <t>Zagon prezračevalnega sistema in z njim povezana dela.</t>
  </si>
  <si>
    <t>D.2</t>
  </si>
  <si>
    <t>KUHINJSKE NAPE IN OPREMA</t>
  </si>
  <si>
    <t>Visoko učinkovita kuhinjska napa in oprema</t>
  </si>
  <si>
    <t>Visoko učinkovita kuhinjska napa z vračanjem toplote zraka je izdelana iz inox pločevine kvalitete 1.4301 in mora dosegati naslednje ključne značilnosti:
 - visoka sesalna učinkovitost, zaradi katere daje izračun pretoka zraka po EN 16282 najnižji možen pretok zraka, ker je faktor povečanja pretoka zraka "a" blizu 1,0 po kriteriju določanja pretoka zraka po senzibilni energiji,
 - indukcijski vpih svežega zraka nazaj v napo skozi ozke reže  po celotnem notranjem obodu nape za povečano sesalno učinkovitost z možnostjo regulacije pretoka tega zraka za znižanja pretoka svežega zraka v prostor kuhinje, kadar je pretok zraka določen po kriteriju latentne energije,
 - z vpihom svežega zraka iz nape preko prednjih perforiranih stranic omogoča napa enakomerno prezračenost prostora na delovnem mestu ob termičnih elementih ob visokem deležu svežega zraka v bivalni coni z minimalno možnostjo prepiha,
 - vpihovalne reže na vrhu nape po njenem celotnem obodu omogočajo vpih svežega zraka z reguliranim dometom zraka, da se doseže enakomerna prezračenost bolj oddaljenega prostora od kuhinjske nape  ob visokem deležu svežega zraka v bivalni coni z minimalno možnostjo prepiha.</t>
  </si>
  <si>
    <t>Visoko učinkovita kuhinjska napa vključuje naslednje elemente:
 - filtracijski sistem odpadnega zraka, ki dosega s certifikati dokazano visoko učinkovitost filtracije oljnih delcev, ki je lahko tudi 100% pri velikosti oljnih delcev 7 mikronov in več; 
 - prvi element filtracijskega sistema morajo biti labirintni filtri vgrajeni v napo skladno z EN 16282 pod kotom 45 stopinj in požarno certificirani,
 - sistem vračanja toplote zraka s prenosniki toplote, ki morajo dosegati temperaturni izkoristek tudi preko 65% certificirano skladno z Eurovent; prenosniki toplote naj bodo takih dimenzij, da jih je možno prati v pomivalnem stroju, da se zmanjšajo stroški vzdrževanja nape,
 - vodni grelnik za dogrevanje zraka na želeno temperaturo,
 - »By-pass« za prosto hlajenje, reguliran z motornim pogonom,
 - LED svetilke nad steklom vgrajenim v isti ravnini z inox pločevino za lažje čiščenje,
 - kanalske priključke za dovod in odvod zraka,
 - kanalske priključke za dovod svežega temperaturno obdelanega zraka v prostore kuhinje, ki jih nemore prezračiti visoko učinkovita napa,
 - opremo za regulacijo pretoka zraka glede na termično obremenitev pod napo.</t>
  </si>
  <si>
    <t>Napa mora imeti izmerjene karakteristike delovanja za odvod zraka v celotnem področju možnih pretokov. To omogoča v fazi zagona sistema nastavitev pretokov odvodnega zraka direktno na PLC regulatorju brez njihovega ročnega umerjanja z instrumenti za merjenje pretoka.</t>
  </si>
  <si>
    <t>Pretok zraka in padec tlaka v napi:</t>
  </si>
  <si>
    <t>Pretok odvod: 2000 m3/h</t>
  </si>
  <si>
    <t>Padec tlaka v napi odvod: 125 Pa</t>
  </si>
  <si>
    <t>Pretok dovod: 2400 m3/h</t>
  </si>
  <si>
    <t>Padec tlaka v napi dovod: 115 Pa</t>
  </si>
  <si>
    <t>Grelnik vodni:</t>
  </si>
  <si>
    <t>Tproj = -13 °C</t>
  </si>
  <si>
    <t>Maksimalna temperatura vpiha gretje 24 °C</t>
  </si>
  <si>
    <t>Pgr = 10 kW</t>
  </si>
  <si>
    <t>Tvode = 50/40 °C</t>
  </si>
  <si>
    <t>Qvode = 0,24 l/s</t>
  </si>
  <si>
    <t>Dimenzije kuhinjske nape:</t>
  </si>
  <si>
    <t>Dolžina L = 2600 mm</t>
  </si>
  <si>
    <t>Širina B = 1100 mm</t>
  </si>
  <si>
    <t>Višina H = 620 mm</t>
  </si>
  <si>
    <t>Ustreza varčna kuhinjska napa Media z vračanjem toplote zraka proizvajalca Provent ali enakovredno:</t>
  </si>
  <si>
    <t>MEDIA-W 2600x1100 CUT - ATYP</t>
  </si>
  <si>
    <t xml:space="preserve">Hidravlični sistem za dogrevanje zraka z vodnimi grelniki v kuhinjski napi </t>
  </si>
  <si>
    <t>Hidravlični sistem sestavlja primarni krog od toplotne postaje do kuhinjske nape in sekundarni krog v kuhinjski napi. V kuhinjsko napo je vgrajen hidravlični modul z delom primarnega kroga in celotnim sekundarnim krogom. V toplotni postaji mora biti vgrajena črpalka za oskrbo z grelnim medijem, ki zagotavlja zahtevani pretok grelne vode po podatkih za napo ob tlačnem padcu 20 kPa na tistem delu primarnega kroga, ki je vgrajen v kuhinjsko napo Media.</t>
  </si>
  <si>
    <t>Hidravlični modul sestavljajo: regulacijski ventil z motornim pogonom, črpalka, dušilni ventil, zapiralna ventila, izpustno-polnilni ventil in potopna temperaturna tipala za merjenje temperature dovedene in odvedene vode.</t>
  </si>
  <si>
    <t>Ustreza hidravlični modul za vodno gretje dobavitelja Provent ali enakovredno.</t>
  </si>
  <si>
    <t>HIDRAVLIČNI MODUL DN25-P0.75-Kvs1.6</t>
  </si>
  <si>
    <t>E. SPLOŠNO</t>
  </si>
  <si>
    <t>Revizijske odprtine za čiščenje kanalov</t>
  </si>
  <si>
    <t>Izdelava revizijskih in čistilnih odprtin v kanalih in spuščenem stropu v skladu z veljavnimi pravilniki in standardi</t>
  </si>
  <si>
    <t>Preizkus tesnosti kanalske mreže</t>
  </si>
  <si>
    <t>Preizkus tesnosti kanalske mreže s stopnjo tesnosti A po SIST prEN</t>
  </si>
  <si>
    <t xml:space="preserve">1507:2001 (dovoljena lekaža pri 400 Pa nadtlaka oziroma podtlaka je </t>
  </si>
  <si>
    <t>1,32 l/s.m2). Preizkus se izvaja tudi v skladu s SIST EN 12599:2001 in</t>
  </si>
  <si>
    <t>in SIST EN 12237:2003, vključno ves potrebni material za izvedbo preizkusa.</t>
  </si>
  <si>
    <t>Površina kanalov, podvržena enemu preizkusu, mora biti vsaj 10%</t>
  </si>
  <si>
    <t xml:space="preserve">celotne površine posamezne kanalske trase, ki se preizkuša (ločeno </t>
  </si>
  <si>
    <t>kanali VTZ, ODZ, ZAZ, ZUZ), oziroma najmanj 10 m2. Standardni parametri</t>
  </si>
  <si>
    <t xml:space="preserve">testiranja so temperatura 20°C, atmosferski tlak 101325 Pa. V primeru </t>
  </si>
  <si>
    <t xml:space="preserve">odstopanj upoštevati korekcijske faktorje. Testni nadtlak oziroma podtlak je </t>
  </si>
  <si>
    <t>400 Pa.</t>
  </si>
  <si>
    <t>Preizkus tesnosti se mora izvajati parcialno po zaključenih celotah</t>
  </si>
  <si>
    <t>kanalskega sistema (npr. posamezna vertikala v jašku, posamezni odcepi</t>
  </si>
  <si>
    <t xml:space="preserve">za sklop prostorov, …). Preizkus se izvede pred gradbenim zapiranjem </t>
  </si>
  <si>
    <t>posameznih kanalskih odsekov na končno montirane odseke kanalskih tras.</t>
  </si>
  <si>
    <t>Vse odprtine v kanalski trasi, podvržene preizkusu, morajo biti zaprte.</t>
  </si>
  <si>
    <t>Posebno pozornost posvetiti poročilu preizkusa, ki se podaja za vsako</t>
  </si>
  <si>
    <t>posamezno meritev. Izdelati ga v skladu s predpisanimi standardi in ga</t>
  </si>
  <si>
    <t>predati v podpis nadzornemu organu strojnih instalacij.</t>
  </si>
  <si>
    <t>KN1 (pavšal)</t>
  </si>
  <si>
    <t>KN2 (pavšal)</t>
  </si>
  <si>
    <t>Umerjanje volumskih regulatorjev</t>
  </si>
  <si>
    <t>Umerjanje in nastavitev projektnih parametrov pretoka na konstantnih in variabilnih volumskih regulatorjih pretoka na objektu.</t>
  </si>
  <si>
    <t>Meritve pretokov zraka v prostorih</t>
  </si>
  <si>
    <t>Izvedba meritev količin zraka prezračevanja s strani neodvisne inštitucije. V fazi končnih nastavitev prezračevalnih naprav mora izvajalec predložiti meritve prezračevanja (količine zraka na vsakem distribucijskem elementu v primerjavi s projektirano zahtevo) izdelava merilnega poročila in rezultatom doseganja projektnih zahtev.</t>
  </si>
  <si>
    <t>Napisne tablice</t>
  </si>
  <si>
    <t>Tablice za označevanje elementov, v trdi obliki, z obstojnim napisom (gravirano ali vtisnjeno), odgovarjajoče barve (za označevanje požarnih rdeče barve), vključno pritrdilni material.
Dimenzije B/H:   cca. 100x50 mm</t>
  </si>
  <si>
    <t>Shema naprav in sklopov</t>
  </si>
  <si>
    <t>Shema v dobro čitljivem merilu, v okvirju z zaščitnim steklom, vključno pritrdilni material.</t>
  </si>
  <si>
    <t>Pripravljalna in zaključna dela, v katero je zajeto zarisovanje, barvanje razvodov, čiščenje razvodov, čiščenje gradbišča, postavljanje odrov….</t>
  </si>
  <si>
    <t>Pregled vgraditve požarnih loput</t>
  </si>
  <si>
    <t>Pregled vgraditve požarnih loput in ventilov ter izvedbe prehodov zračnih kanalov in cevi skozi požarno odporne zidove s strani pooblaščenega podjetja z izdajo pozitivnega potrdila.</t>
  </si>
  <si>
    <t>Zagon</t>
  </si>
  <si>
    <t>Zagon, nastavitve in poskusno obratovanje s poučevanjem uporabnika.</t>
  </si>
  <si>
    <t>Navodila</t>
  </si>
  <si>
    <t>Izdelava navodil za obratovanje in vzdrževanje.</t>
  </si>
  <si>
    <t>Priprava podatkov in izdelava grafičnih podlog za načrt izvedenih del (PID) - prezračevanje</t>
  </si>
  <si>
    <t>Popis materiala in del - PZI</t>
  </si>
  <si>
    <t>Enota</t>
  </si>
  <si>
    <t>VK</t>
  </si>
  <si>
    <t>VODOVOD IN KANALIZACIJA</t>
  </si>
  <si>
    <t>OPOMBA:
Dobava in montaža sanitarne keramike in armatur, je popisana v arhitekturnem načrtu.
V kuhinji so popisani le vodovodni priključki (npr. kotni ventili).
Vsi strojni in upravljalni elementi vključujejo potrebna gradbena dela za montažo vključno montažni material (npr preboji, utori, tesnenje prebojev, montažni material..).</t>
  </si>
  <si>
    <t>A. INTERNI VODOVODNI RAZVOD</t>
  </si>
  <si>
    <t>Priklop na obstoječ razvod HV, TV in cirkulacije</t>
  </si>
  <si>
    <r>
      <t xml:space="preserve">Priklopa cevnih instalacij na obstoječ razvod hladne vode, tople vode in cirkulacije ob steni v neposredni bližini prehoda med restavracijsko sobo 1 in 2. Cevni razvod priključiti za obstoječimi odštevalnimi vodomeri.
</t>
    </r>
    <r>
      <rPr>
        <i/>
        <sz val="9"/>
        <rFont val="Arial"/>
        <family val="2"/>
        <charset val="238"/>
      </rPr>
      <t>Po potrebi se v dogovoru z investitorjem obstoječe odštevalne vodomere zamenja z novimi.</t>
    </r>
  </si>
  <si>
    <t>kpl</t>
  </si>
  <si>
    <t>Srednjetežke vroče pocinkane cevi</t>
  </si>
  <si>
    <t>Cevovodi iz srednjetežkih vroče pocinkanih navojnih cevi EN 10255 (DIN 2440), za vodo, spajanje z navoji, vključno navojni fitingi po EN 10242. Vključno pritrditev cevi z zvočno izoliranimi pritrdili.</t>
  </si>
  <si>
    <t>DN50</t>
  </si>
  <si>
    <t>m</t>
  </si>
  <si>
    <t>Toplotna izolacioja za srednjetežke vroče pocinkane cevi</t>
  </si>
  <si>
    <t>Toplotna izolacija cevovodov, izvedena iz gibkih cevi iz sintetičnega kavčuka, območje uporabe -40 do 105°C, požarni razred B-s3,d0 po EN 13501-1, koefic. parozapornosti min. 7000, kot naprimer ali enakovredno proizv. ARMACELL tip ACE PLUS, debelina 19 mm.</t>
  </si>
  <si>
    <t>za cev DN80</t>
  </si>
  <si>
    <t>Večplastne PE-AL-PE cevi - hladna in topla</t>
  </si>
  <si>
    <t>Večplastne cevi iz PE-Al-PE,  vključno s fitingi, priključki za armature, tesnilnim in pritrdilnim materialom 
Fitingi z kontrolo zatisnjenosti
Fitingi in cevi od istega proizvajalca!!! 
Cevi in fitingi z ustreznimi certifikati za uporabo na pitni vodi</t>
  </si>
  <si>
    <t>Tip:      MLCP cevi z zatislivimi fitingi</t>
  </si>
  <si>
    <t>DN12 ali MLCP∅16x2,0</t>
  </si>
  <si>
    <t>DN15 ali MLCP∅20x2,25</t>
  </si>
  <si>
    <t>DN20 ali MLCP∅25x2,5</t>
  </si>
  <si>
    <t>DN25 ali MLCP∅32x3,0</t>
  </si>
  <si>
    <t>Dobava in montaža toplotne izolacije za hladno vodo</t>
  </si>
  <si>
    <t>Toplotna izolacija z visoko odpornostjo proti difuziji vodne pare, za izolacijo cevnega razvoda, spojni ter pritrdilni material, vključno lepilo in lepljenje tipskih cevnih obešal.</t>
  </si>
  <si>
    <t>Proizvod:   Armacell</t>
  </si>
  <si>
    <t>Tip:           Armaflex XG Cevaki ali plošče</t>
  </si>
  <si>
    <t>Dimenzije cevi/dimenzija izolacije (mm) dimenzija cevaka:</t>
  </si>
  <si>
    <t>DN12 ali MLCP∅16x2,0     XG-06x018</t>
  </si>
  <si>
    <t>DN15 ali MLCP∅20x2,25   XG-09x022</t>
  </si>
  <si>
    <t>DN20 ali MLCP∅25x2,5     XG-13x028</t>
  </si>
  <si>
    <t>DN25 ali MLCP∅32x3,0     XG-13x035</t>
  </si>
  <si>
    <t>Dobava in montaža toplotne izolacije za toplo vodo</t>
  </si>
  <si>
    <t>DN12 ali MLCP∅16x2         XG-19x018</t>
  </si>
  <si>
    <t>DN15 ali MLCP∅20x2,25    XG-19x022</t>
  </si>
  <si>
    <t>DN20 ali MLCP∅25x2,5      XG-25x028</t>
  </si>
  <si>
    <t xml:space="preserve">
</t>
  </si>
  <si>
    <t>Kroglični zaporni ventil z ročico</t>
  </si>
  <si>
    <t>Z navojnim priključkom, ohišje iz prešane medenine M58 - niklano, krogla iz prešane medenine M58 – trdo kromana, ročka iz silumina in plastificirana, tesnila za kroglo in vreteno surov PTFE (teflon), vreteno in njegovi pritrdilni elementi iz vlečene medenine M58, območje temp. od -30 do +90°C, delovni tlak do 6/10 bar, vključno pritrdilni in tesnilni material</t>
  </si>
  <si>
    <t>DN 12 (R 1/2)</t>
  </si>
  <si>
    <t>DN 20 (R 1/2)</t>
  </si>
  <si>
    <t>DN 25 (R 1/2)</t>
  </si>
  <si>
    <t>B. GASILNA OPREMA</t>
  </si>
  <si>
    <t>Notranji hidrant</t>
  </si>
  <si>
    <t>Zidna hidrantna omara  s kolutom in oblikovano stabilnim premerom cevi (gumijasta cev). Model EURO, po EN 671-1, s priključnim holandcem DN 50, priključnim ventilom DN 50, s privito stabilno C spojko iz aluminija, s tlačno cevjo premera DN 25, navito na vrtljivem in gibljivem kolutu EN 694, spojeno na priključni ventil in razpršilec, dolžina cevi 30 m, omarica dimenzije 740x840x250 mm, nadometna, iz pločevine, končno lakirana, barva RAL 3000, z vratci iz jeklene pločevine, z zapiralom.</t>
  </si>
  <si>
    <t>C. SANITARNI ELEMENTI - JAVNI DEL</t>
  </si>
  <si>
    <t>Sanitarni elementi - Groba montaža</t>
  </si>
  <si>
    <t>Dobava in montaža opreme za konzolni umivalnik</t>
  </si>
  <si>
    <t>Nosilno ogrodje za vgradnjo konzolnega umivalnika s stoječo armaturo. Primeren za vgradnjo v montažno steno, z nastavljivimi nogami po višini. Opremljen s priključnimi koleni Rp 1/2"/R 1/2", priključno koleno fi50 in pritrdilni material.
Proizvod: GEBERIT ali enakovredno</t>
  </si>
  <si>
    <t>Kot npr.: Geberit Duofix za umivalnik, 112 cm, stoječa armatura</t>
  </si>
  <si>
    <t>Dobava in montaža opreme za delovni umivalnik</t>
  </si>
  <si>
    <t>Nosilno ogrodje za vgradnjo nadometne armature za vgradnjo v montažno steno, z nastavljivimi nogami po višini. Opremljen s priključnimi koleni Rp 1/2"/R 1/2", priključno koleno fi50 in pritrdilni material.
Proizvod: GEBERIT ali enakovredno</t>
  </si>
  <si>
    <t>Kot npr.: Geberit Duofix za delovni umivalnik, 130 cm, nadometna stenska armatura</t>
  </si>
  <si>
    <t>Dobava in montaža opreme umivalnika:</t>
  </si>
  <si>
    <t>Dobava in montaža opreme umivalnika: 
- 2 kos kotna prehodna spojka notr. navoj d16-Rp1/2"FT
- 2kos kotni krogelni ventil 1/2" - 3/8"
- komplet s pritrdilnim in montažnim materialom.</t>
  </si>
  <si>
    <t>Dobava in montaža opreme delovnega umivalnika:</t>
  </si>
  <si>
    <t>Dobava in montaža opreme delovnega umivalnika: 
- 2 kos kotna prehodna spojka notr. navoj d20-Rp1/2"FT
- komplet s pritrdilnim in montažnim materialom.</t>
  </si>
  <si>
    <t>Dobava in montaža podometni WC montažni element</t>
  </si>
  <si>
    <t>Duofix montažni element, s podometnim splakovalnikom za stenski/konzolni WC, aktiviranje spredaj, opremljen s priključkom 1/2" z integriranim kotnim ventilom in krmilnim kolesom, odtočnim kolenom d 90 mm, prehodno spojko d 90/110 mm, zvočno izolacijo  in pritrdilnim materialom</t>
  </si>
  <si>
    <t>Kot npr.: Geberit Duofix za stensko WC-školjko, 112 cm, s podometnim splakovalnikom Sigma 12 cm</t>
  </si>
  <si>
    <t>Dobava in montaža podometni WC montažni element za gibalno ovirane osebe</t>
  </si>
  <si>
    <t>Kot npr.: Geberit Duofix za stensko WC-školjko, 112 cm, s podometnim splakovalnikom Sigma 12 cm, za gibalno ovirane osebe</t>
  </si>
  <si>
    <t>Dobava in montaža opreme konzolnega pisoarja</t>
  </si>
  <si>
    <t>Nosilno ogrodje za pisoar, za vgradnjo v lahko steno, z nastavljivimi nosilcem za priključek vode in odtočno cev in pritrdilnim elementom za keramiko z nastavljivo osno razdaljo, vključno z odtočno cevjo in krmilno enoto.
Proizvod: GEBERIT ali enakovredno</t>
  </si>
  <si>
    <t>Kot npr.: Geberit Duofix za pisoar, 112–130 cm, univerzalni, za skrito krmiljenje za pisoarje</t>
  </si>
  <si>
    <t>Dobava in montaža opreme za prho</t>
  </si>
  <si>
    <t>Nosilno ogrodje za tuš, za vgradnjo v montažno steno, z nastavljivimi nogami po višini, z nosilcem za podometno stensko armaturo. vključno armaturno priključno koleno Rp 1/2"/R 1/2", Rp 3/4"/R 1/2".
Proizvod: GEBERIT ali enakovredno</t>
  </si>
  <si>
    <t>Kot npr.: Geberit Duofix za prho in kopalno kad, 98–112 cm, podometna stenska armatura</t>
  </si>
  <si>
    <t>D. SANITARNI ELEMENTI - KUHINJA</t>
  </si>
  <si>
    <t>Oprema priključnih mest</t>
  </si>
  <si>
    <t>Višine vgradnje skladno z ribami tega načrta oz. usklajeno s tehnologijo kuhinje!!!</t>
  </si>
  <si>
    <t>Priklop opremljen s stenskim priključkom 2x1/2" vključno kotni venili  in sifon DN50 ter vsem pomožnim materialom</t>
  </si>
  <si>
    <t>Priklop opremljen s talnim priključkom 2x1/2" vključno kotni venili  in talni odtok DN50 ter vsem pomožnim materialom</t>
  </si>
  <si>
    <t>Priklop opremljen s talnim priključkom 2x1/2" vključno kotni venili ter vsem pomožnim materialom</t>
  </si>
  <si>
    <t>Priklop  opremljen s stenskim priključkom 3/4" NN v ključno kotni venili in sifon DN50 ter vsem pomožnim materialom</t>
  </si>
  <si>
    <t>Popis kuhinjske opreme se nahaja v načrtu kuhinjski tehnologiji!</t>
  </si>
  <si>
    <t>E. KANALIZACIJA</t>
  </si>
  <si>
    <t>Naprava za prečrpavanje</t>
  </si>
  <si>
    <t xml:space="preserve">Naprava za prečrpavanje odpadnih voda.
Tehnični podatki:
Pretok:                               12,0 l/s
Tlačna višina:                     5,0 m
Električna moč:                  1,4 kW
Napetost:                            400 V
Priključek tlačnega voda: DN80
- Direktni zagon
- termična zaščita elektromotorja
- sonda za prisotnost vode v oljsni komori
</t>
  </si>
  <si>
    <t>Proizvod: VIP Tehnika d.o.o.</t>
  </si>
  <si>
    <t>Tip:           DGG 200/4/80 E0ET TS</t>
  </si>
  <si>
    <t>Dodatna oprema naprave za prečrpavanje</t>
  </si>
  <si>
    <t xml:space="preserve">Pribor za mokro montažo DAC 80/80V:
- vertikalni priključek DN80
Nepovratni ventil s kroglo VAP/80:
- prirobnični priključek DN80 / PN10
- ohišje ventila iz SL (GJL-250) vključno z gumijastimi tesnili
- zapiranje s kroglo iz NBR gume (tesnjenje guma – guma)
- vijaki iz nerjavečega jekla
- EPOXY premaz odporen na agresivne medije
- popolnoma prost prehod medija
- mogoča horizontalna ali vertikalna montaža
Zaporni nožasti ventil SRP/80:
- prirobnični priključek DN80 / PN10
- vgradna dolžina 180mm
- Ohišje ventila iz SL (GJL-250)
- Os ventila iz nerjavečega jekla z O-tesnilom
- Bronast sedež ventila
- EPOXY premaz odporen na agresivne medije
- mogoča horizontalna ali vertikalna montaža
- popolnoma prost prehod medija
</t>
  </si>
  <si>
    <t>Krmilno-zaščitna omarica naprave za prečrpavanje</t>
  </si>
  <si>
    <t>Dobava, vgradnja, in električni priklop.
➢ omarica je primerna za montažo na steno v notranjosti objekta
➢ razred zaščite IP55
➢ varovalke
➢ glavno stikalo z zaklepanjem omarice
➢ dimenzije omarice 330x430x200mm
➢ napajanje: 3-fazno / 50HZ
➢ 2x pritisna tipka za obratovanje Automatic – OFF – Manual (avtomatsko – izklop – ročno) za vsako črpalko
➢ vrstne sponke za priklop štirih plovnih stikal
      - 2x vklop - za vsako črpalko
      - 1x izklop – za vse trenutno delujoče črpalke
      - 1x za alarmni nivo
➢ Avtomatsko preklop med črpalkami z zakasnitvijo 4 sekunde
➢ priključne sponke za priklop termične zaščite navitja elektromotorja
➢ nastavljiva motorska zaščita 2 &lt;&gt; 22A ali 20 &lt;&gt; 44A)
➢ indikatorske lučke:
      - 1x zelena - napajanje
      - 2x zelena - za obratovanje elektromotorjev
      - 2x zelena - za avtomatsko obratovanje
      - 1x rdeča – za alarm nivoja medija
      - 2x rdeča – alarm preobremenitev
      - obratovanje
      - prikaz aktiviranja zaščite
      - prikaz avtomatskega obratovanja (neposredno na tipki AUTOMATIC)</t>
  </si>
  <si>
    <t xml:space="preserve">DODATNA OPREMA:
➢ 1x hupa za signalizacijo alarmnega nivoja
➢ 4x enopoložajno plovno stikalo z 10m kabla tip EHZ 6.2 – (priloženo ob dobavi)
      - Plovec P1 za vklop 1.črpalke v ciklu
      - Plovec P2 za vklop 2.črpalke v ciklu
      - Plovec P3 za izklop vseh trenutno delujočih črpalk
      - Plovec P4 za signalizacijo visokega nivoja medija
</t>
  </si>
  <si>
    <t>Tip:           DUPLEX-UP T/10 + dodatna oprema</t>
  </si>
  <si>
    <t>Izkop terena</t>
  </si>
  <si>
    <t>Pri izvedbi kanalizacije v terenu obvezno izvesti izkop do nivoja temeljev na globini cca 60cm. Širina izkopa cca 1m, dolžina izkopa 20m.</t>
  </si>
  <si>
    <t>Revizijski kanalizacijski jašek z protismradnim vložkom</t>
  </si>
  <si>
    <t>Tipski revizijski kanalizacijski jašek premera 400x400mm in pokrovom za možnost izdelave finalnega tlaka Teraco.</t>
  </si>
  <si>
    <t>Kanalizacijske PE cevi</t>
  </si>
  <si>
    <t>Cevovodi za odpadno vodo iz PE za temperaturo do 80°C komplet s fitingi za spajanje z varjenjem (loki, reduciri, odcepi, revizijskimi kosi,sifonskimi kosi,…) in izvedbo priključkov, s tesnilnim materialom, z dobavo in montažo.
Proizvod: Geberit
tip:            PE
ali enakovredno
Dimenzija:</t>
  </si>
  <si>
    <t>∅50</t>
  </si>
  <si>
    <t>∅75</t>
  </si>
  <si>
    <t>∅110</t>
  </si>
  <si>
    <t>∅125</t>
  </si>
  <si>
    <t>Kanalizacijske nizkošumne PP cevi</t>
  </si>
  <si>
    <t xml:space="preserve">Dobava in vgradnja Geberit Silent PP cevi za odvodnjavanje odporne proti tresljajem, udarcem, trajnim deformacijam, z odcepi, koleni, reducirnimi kosi, čepi…. </t>
  </si>
  <si>
    <t>Proizvod:   Geberit</t>
  </si>
  <si>
    <t>Tip:           Silent PP</t>
  </si>
  <si>
    <t>PP Ø50</t>
  </si>
  <si>
    <t>PP Ø75</t>
  </si>
  <si>
    <t>PP Ø110</t>
  </si>
  <si>
    <t>Tlačna cev cevi</t>
  </si>
  <si>
    <t>Tlačna cev iz polietilena PE100, po SIST EN 12201 (ISO 4427), SDR 11, 12,5 bar za polaganje v teren.</t>
  </si>
  <si>
    <t>d 90 x 6,7mm</t>
  </si>
  <si>
    <t>Priklop na obstoječ tlačni vod</t>
  </si>
  <si>
    <t>Spoj tlačnega voda črpališča na obstoječ tlačni vod v terenu kleti.</t>
  </si>
  <si>
    <t>Cevni prezračevalnik</t>
  </si>
  <si>
    <t>Cevni prezračevalnik DN75/90/110, ustrezen EN12380 A1, s snemljivo insektcijsko mrežo (lahko čiščenje), masivno gumijasto membrano, integrirano toplotno izolacijo in ustničnim tesnilom. Primeren za montažo na natične objemke DN90 ter posnete konce plastičnih in litih cevi DN75/110. Kapaciteta 32l/s.</t>
  </si>
  <si>
    <t>Proizvod:  HL</t>
  </si>
  <si>
    <t>Tip:           HL901</t>
  </si>
  <si>
    <t>Kanalizacijski oddušnik za črpališče</t>
  </si>
  <si>
    <t>Kanalizacijski oddušnik, vključno vključno pritrdilni in tesnilni material. Namestitev v komoro izpiha zavrženega zraka prezračevalne naprave KN1 skladno z risbami tega načrta.</t>
  </si>
  <si>
    <t xml:space="preserve">∅75 </t>
  </si>
  <si>
    <t>Talna rešetka</t>
  </si>
  <si>
    <t>Talni odtok s čistilno odprtino in sifonom, iz nerjavnega jekla, iztok navpično, z nasadnim kosom in okvirjem rešetke iz nerjavnega jekla, rešetka iz nerjavnega jekla, s protizdrsno površino mrežaste oblike.
Proizvod: ACO
ali enakovredno
dimezije:</t>
  </si>
  <si>
    <t>200x200,  DN70</t>
  </si>
  <si>
    <t>300x300,  DN100</t>
  </si>
  <si>
    <t>Talni odtok</t>
  </si>
  <si>
    <t>Vertiklalni talni odtok iz plastike, s smradno zaporo, priključek DN70, rešetka iz nerjavnega jekla.
dimezije:</t>
  </si>
  <si>
    <t>150x150,  DN70</t>
  </si>
  <si>
    <t>Tesnenje prehodov cevi skozi talno ploščo</t>
  </si>
  <si>
    <t>Tesnsnje vseh prehodov cevi skozi talno ploščo.
8x prehod fi 50
4x prehod fi 75
2x prehod fi 110</t>
  </si>
  <si>
    <t>F. SPLOŠNO</t>
  </si>
  <si>
    <t>Preizkus vodovoda</t>
  </si>
  <si>
    <t>Tlačni preizkus vodovoda, preizkus tesnosti vodovodne instalacije, izdaja poročila.</t>
  </si>
  <si>
    <t>Preizkus tesnosti kanalizacije</t>
  </si>
  <si>
    <t>Preizkus tesnosti vertikalne in horizontalne kanalizacije, izdaja poročila.</t>
  </si>
  <si>
    <t>Dezinfekcija in razmaščevanje</t>
  </si>
  <si>
    <t>Spiranje in dezinfekcija tlačnega cevovoda za pitno vodo pred zagonom, sredstvo za sterilizacijo klor, vključno izdelava strokovnega poročila pooblaščene organizacije,</t>
  </si>
  <si>
    <t>bakteriološka analiza vode</t>
  </si>
  <si>
    <t>Bakteriološka analiza vode in izdaja poročila</t>
  </si>
  <si>
    <t>Manjša nepredvidena dela kot je izdelava prebojev, izrezov ipd.</t>
  </si>
  <si>
    <t>%</t>
  </si>
  <si>
    <t>Pripravljalna in zaključna dela, pripravljalna dela, zarisovanje, poskusno obratovanje, regulacija armatur in zaključna dela.</t>
  </si>
  <si>
    <t xml:space="preserve">REKAPITULACIJA </t>
  </si>
  <si>
    <t>Skupaj</t>
  </si>
  <si>
    <t>DDV (22%)</t>
  </si>
  <si>
    <t>SKUPAJ  z DDV</t>
  </si>
  <si>
    <t>za vsa dokazila o izpolnitvi zahtevane kvalitete izvedenih del oz. fizikalnih lastnosti vgrajenih materialov, izdelkov ter proizvodov, ki so navedena v splošnih določilih, določilh izvedbe pri posameznih vrstah del oz. zahtevah v posameznih postavkah;</t>
  </si>
  <si>
    <t>za snemanje izmer na licu mesta in vsklajevanje z nadzorom oz. odg.projektantom v primeru odstopanja od projekta ali pri nejasnostih;</t>
  </si>
  <si>
    <t>za koordinacijo izvajalca do svojih podizvajalcev, dobaviteljev in kooperantov, ki sodelujejo pri predmetni gradnji oz.izvedbi del;</t>
  </si>
  <si>
    <t xml:space="preserve">Izvedba zakonskih meritev električnih instalacij </t>
  </si>
  <si>
    <t xml:space="preserve">Izvedba meritev komunikacijskih instalacij </t>
  </si>
  <si>
    <t>za  vsa čiščenjam med samo gradnjo</t>
  </si>
  <si>
    <t xml:space="preserve"> -Izkaz požarne varnosti objekta
 -Izkaz zaščite pred hrupom v stavbah
-Energetska izkaznica
 -Izkaz energijskih lastnosti stavbe
-Poročilo o  gospodarjenju z gradbenimi odpadki za potrebe  pridobitve uporabnega dovoljenja     
-geodetski posnetek po končanih delih
-vsi ostali potrebni izkazi po DGD
Opomba:  PID projekte izdela projektant po ločeni pogodbi</t>
  </si>
  <si>
    <t>Sestavni del tega projektantskega popisa je kompletna projektna PZI dokumentacija (grafični in tekstualni del).</t>
  </si>
  <si>
    <t>3.3.2</t>
  </si>
  <si>
    <t>Projektantski popis s predizmerami</t>
  </si>
  <si>
    <t xml:space="preserve">Izbrana oprema se lahko zamenja z opremo drugega proizvajalca in drugega tipa, vendar z enakovrednimi oziroma boljšimi karakteristikami. Pred naročilom je potrebno, na podlagi priložene dokumentacije ponujene opreme, pridobiti soglasje investitorja, nadzornika in projektanta inštalacij. V primeru da izbira vpliva na spremembo načrtov je potrebno izdelati nove, korigirane načrte. </t>
  </si>
  <si>
    <t>Vse naprave in elemente se mora dobaviti z ustreznimi certifikati, atesti, garancijami in navodili. Pri vseh napravah je potrebno upoštevati stroške zagona, meritve in nastavitve obratovalnih  količin. Pri vseh elementih je potrebno upoštevati spojni in tesnilni material. Vsa dela na objektu se morajo izvajati v skladu z načrti ter popisi materiala in del.</t>
  </si>
  <si>
    <t>DROBNI MATERIAL in REŽIJSKA DELA - zajeto</t>
  </si>
  <si>
    <t>MANIPULATIVNI IN TRANSPORTNI STROŠKI - zajeto</t>
  </si>
  <si>
    <t>MERITVE IN SPUŠČANJE V POGON - zajeto</t>
  </si>
  <si>
    <t xml:space="preserve">NEPREDVIDENA DELA </t>
  </si>
  <si>
    <t>V ceni ni zajet DDV</t>
  </si>
  <si>
    <t>SKUPAJ - LOKAL PLEČNIKOVE TRŽNICE KLET - RIBICA</t>
  </si>
  <si>
    <t>št.</t>
  </si>
  <si>
    <t>opis del</t>
  </si>
  <si>
    <t>EM</t>
  </si>
  <si>
    <t>cena/enoto</t>
  </si>
  <si>
    <t>cena</t>
  </si>
  <si>
    <t>A</t>
  </si>
  <si>
    <t>VODOVNI MATERIAL</t>
  </si>
  <si>
    <t>V objektu morajo imeti vsi električni kabli odziv na ogenj vsaj Ccas1d2a1</t>
  </si>
  <si>
    <t>Brezhalogenski kabli z izolacijo in plaščem položeni deloma na kabelsko polico,</t>
  </si>
  <si>
    <t>deloma na energetske lestve, deloma uvlečen v instalacijske cevi</t>
  </si>
  <si>
    <t>NHXMH-J 2 x 1,5 mm2</t>
  </si>
  <si>
    <t>NHXMH-J 3 x 1,5 mm2</t>
  </si>
  <si>
    <t>NHXMH-J 4 x 1,5 mm2</t>
  </si>
  <si>
    <t>NHXMH-J 5 x 1,5 mm2</t>
  </si>
  <si>
    <t>NHXMH-J 7 x 1,5 mm2</t>
  </si>
  <si>
    <t>NHXMH-J 3 x 2,5 mm2</t>
  </si>
  <si>
    <t>NHXMH-J 5 x 2,5 mm2</t>
  </si>
  <si>
    <t>FG16OM-0,6/1KV 5 x 4 mm2</t>
  </si>
  <si>
    <t>FG16OM-0,6/1KV 5 x 6 mm2</t>
  </si>
  <si>
    <t>FG16OM-0,6/1KV 4 x 25 mm2</t>
  </si>
  <si>
    <t>Flex H 4x1,5mm2</t>
  </si>
  <si>
    <t>Flex H 3x1,5mm2</t>
  </si>
  <si>
    <t>Flex H 3x2,5mm2</t>
  </si>
  <si>
    <t>LiHCH 2x0,75mm2</t>
  </si>
  <si>
    <t>LiHCH 3x0,75mm2</t>
  </si>
  <si>
    <t>LiHCH 4x0,75mm2</t>
  </si>
  <si>
    <t>LiHCH 6x0,75mm2</t>
  </si>
  <si>
    <t>LiHCH 8x0,75mm2</t>
  </si>
  <si>
    <t>LiHCH 10x0,75mm2</t>
  </si>
  <si>
    <t>Zaključevanje kablov od 16 do 50mm2, z kabelskimi čevlji na obeh koncih kabla in priklop kabla v stikalni blok ali napravo</t>
  </si>
  <si>
    <t>Zaključevanje kablov od 4 - 10mm2, z kabelskimi čevlji na obeh koncih kabla in priklop kabla v stikalni blok ali napravo</t>
  </si>
  <si>
    <t>Instalacijske cevi, IC, komplet z veznim  materialom, vložene v beton in tlake</t>
  </si>
  <si>
    <t>IC fi 16 mm</t>
  </si>
  <si>
    <t>IC fi 23 mm</t>
  </si>
  <si>
    <t>IC fi 29  mm</t>
  </si>
  <si>
    <t>IC fi 50  mm</t>
  </si>
  <si>
    <t>Instalacijske cevi, samougasne IC, komplet z veznim  materialom položena v montažne stene - BREZ HALOGENSKE</t>
  </si>
  <si>
    <t>Instalacijske cevi, negorljive PN, komplet z veznim in pritrdilnim materijalom za montažo na strop ali steno - BREZ HALOGENSKE</t>
  </si>
  <si>
    <t>PN fi 16 mm</t>
  </si>
  <si>
    <t>PN fi 23 mm</t>
  </si>
  <si>
    <t>Instalacijske cevi, negorljive sekaflex, komplet z veznim in pritrdilnim materijalom za montažo na strop ali steno - BREZ HALOGENSKE</t>
  </si>
  <si>
    <t>Gibliva zaščitna cev z gladko notranjostjo</t>
  </si>
  <si>
    <t>Stigmaflex DN 50mm</t>
  </si>
  <si>
    <t>Kabelske police - perforirane, opremljene z pokrovom, izdelane iz pocinkane pločevine, komplet z pritrdilnim priborom, drobnim, veznim in montažnim materialom , montaža na strop ali stene</t>
  </si>
  <si>
    <t>PK 200</t>
  </si>
  <si>
    <t>PK 100</t>
  </si>
  <si>
    <t>PK 50</t>
  </si>
  <si>
    <t>Konstrukcijsko železo, obdelano v delavnici po meri, obarvano z osnovno in končno barvo</t>
  </si>
  <si>
    <t>kg</t>
  </si>
  <si>
    <t xml:space="preserve">Vrtanje izvrtin v AB plošče in stene izvrtine 70-120mm (obračun po izvedenih delih) </t>
  </si>
  <si>
    <t>cm</t>
  </si>
  <si>
    <t xml:space="preserve">Vrtanje izvrtin do premera fi 50 mm  </t>
  </si>
  <si>
    <t>Dolbljenje zidu utorov 50x60mm v opečnatih stenah in betonskih stenah</t>
  </si>
  <si>
    <t>Podometna šuko vtičnica, komplet z podometno dozo, nosilno in okrasno masko, montažnim in pritrdilnim priborom, za montažo v zid ali oblogo kot: TEM ČATEŽ - SOFT ali Vimar Plana  barva po izbiri arhitekta</t>
  </si>
  <si>
    <t>16 A, 250 V, 50 Hz, ( P+N+Pe)</t>
  </si>
  <si>
    <t>16 A, 250 V, 50 Hz, ( P+N+Pe) IP44 - s pokrovom</t>
  </si>
  <si>
    <t>Nadometna šuko vtičnica, komplet z dozo,  montažnim in pritrdilnim priborom, za montažo na zid ali oblogo kot:</t>
  </si>
  <si>
    <t>kot: TEM ČATEŽ - CUBO IP55 siva barva</t>
  </si>
  <si>
    <t>16 A, 230 V, 50 Hz</t>
  </si>
  <si>
    <t>Nadometna motorska vtičnica, komplet montažnim in pritrdilnim priborom, za montažo na zid ali oblogo kot:</t>
  </si>
  <si>
    <t>kot: PCE ali Gewiss  CEE- IP44 (kotna)</t>
  </si>
  <si>
    <t xml:space="preserve">16 A, 400 V, 50 Hz ( 3P+N+Pe) </t>
  </si>
  <si>
    <t>Podometna fiksna priključnica, komplet z podometno dozo, montažnim in pritrdilnim priborom, za montažo v zid ali oblogo</t>
  </si>
  <si>
    <t xml:space="preserve">kot: </t>
  </si>
  <si>
    <t>16 A, 400 V, 50 Hz, ( 3P+N+Pe) za priklop naprav</t>
  </si>
  <si>
    <t xml:space="preserve">Podometna stikala, komplet opremljeni z podometno dozo, nosilno in okrasno masko, namestitvenim, drobnim in veznim materialom, komplet </t>
  </si>
  <si>
    <t>kot: TEM ČATEŽ - SOFT ali Vimar Plana-  barva po izbiri arhitekta</t>
  </si>
  <si>
    <t>navadno stikalo, 10/16 A, 250 V, 50 Hz</t>
  </si>
  <si>
    <t>navadno tipkalo, 10/16 A, 250 V, 50 Hz</t>
  </si>
  <si>
    <t>Indikacijska led lučka v stikalu 230V rdeča</t>
  </si>
  <si>
    <t>kot: TEM ČATEŽ - EDGE -  kovinska barva po izbiri arhitekta</t>
  </si>
  <si>
    <t>Tyristorski regulator osvetljenosti za led svetila do 250W, krmiljenje z tipko, vgradnja v dozi stilak (prižigalni tablo)</t>
  </si>
  <si>
    <t>Nadometni IR senzorji za prižiganje razsvetljave:</t>
  </si>
  <si>
    <t xml:space="preserve">IR senzor z kotom zaznavanja 360˚,  230V (16A) - za prižiganje svetilk, z možnostjo nastavitve časa delovanja občutljivosti na gibanje in na dnevno svetlobo, kot IS D-360 BEL 360 ° STEINEL 601317 </t>
  </si>
  <si>
    <t>Priklop strojnih naprav (priklop el. napajanja, prikllop komunikacijske opreme, prikop signala AJP, priklop na ozemljitev, sodelovanje pri zagonu):</t>
  </si>
  <si>
    <t>prezračevalnih naprav</t>
  </si>
  <si>
    <t>toplotnih črpalk DX</t>
  </si>
  <si>
    <t>Črpališče odpadne vode</t>
  </si>
  <si>
    <t>Omarice talnega ogrevanja (črpalka)</t>
  </si>
  <si>
    <t>Ventilatorji za napo</t>
  </si>
  <si>
    <t>Loputa za napo</t>
  </si>
  <si>
    <t>Priklop sobnega termostata za ogrevaje</t>
  </si>
  <si>
    <t>Priklop požarnih loput</t>
  </si>
  <si>
    <t>Priklop naprav:</t>
  </si>
  <si>
    <t>senzorski pisuarji</t>
  </si>
  <si>
    <t xml:space="preserve">senzorske armature </t>
  </si>
  <si>
    <t>sušilniki rok</t>
  </si>
  <si>
    <t>Priklop tehnološke opreme kuhinje 3f</t>
  </si>
  <si>
    <t>Priklop tehnološke opreme kuhinje 1f</t>
  </si>
  <si>
    <t>Prikop napajanja SOS - za WC invalidi</t>
  </si>
  <si>
    <t>priklop elektrilnih drsnih vrat</t>
  </si>
  <si>
    <t>Nadometne inštalacijske doze IP44, za vezavo inštalacij, komplet z montažnim in pritrdilnim materialom, različnih dimenzj izdelane iz brezhalogenskih materialov</t>
  </si>
  <si>
    <t>Podometne inštalacijske razvodne doze z pokrovom, za vezavo inštalacij, komplet z montažnim in pritrdilnim materialom, različnih dimenzj izdelane vgrajjene v AB zid, AB strop, zidane stene ali suhomontažne stene izdelane iz brezhalogenskih materialov</t>
  </si>
  <si>
    <t xml:space="preserve">Tesnenje prehodov inštalacij med požarnimi sektorji, izvedba s strani pooblaščenega izvajalca za tesnenje prehodov, izdaja ustreznih certifikatov za izvedene zatesnitve, označitev prehoda.  </t>
  </si>
  <si>
    <t>prehod 40x20cm EI-30</t>
  </si>
  <si>
    <t>Usklajevanje z izvajalcem strojnih inštalacij in drugimi izvajalci na objektu</t>
  </si>
  <si>
    <t>VODOVNI MATERIAL SKUPAJ</t>
  </si>
  <si>
    <t>art.</t>
  </si>
  <si>
    <t>B</t>
  </si>
  <si>
    <t xml:space="preserve">RAZSVETLJAVA </t>
  </si>
  <si>
    <r>
      <t xml:space="preserve">Dobava in montaža svetilke komplet opremljene z sijalkami v predpisani barvi svetlobe, elektronskimi ali regulacijskimi predstikalnimi napravami, transformatorji in vsem potrebnim veznim, drobnim, montažnim materialom, pritrjevalnimi pribori, A-testi, </t>
    </r>
    <r>
      <rPr>
        <b/>
        <sz val="10"/>
        <rFont val="Arial"/>
        <family val="2"/>
      </rPr>
      <t>garancija na svetila min 5 let!</t>
    </r>
  </si>
  <si>
    <t>Svetilke ki so predvidene v načrtu se lahko zamenjajo z lučmi enakovredne ali boljše kvalitete, podobnih dimenzij in oblike, o morebitni zamenjavi je potrebno obvestiti odgovornega vodjo projekta, ki mora potrditi ustreznost predlagane zamenjave</t>
  </si>
  <si>
    <t>Svetilke splošne in varnostne razsvetljave</t>
  </si>
  <si>
    <t>S1</t>
  </si>
  <si>
    <t xml:space="preserve">Led vgradna svetilka, bele barve, 975lm, 7W, 2700K, IP43, enakovredno kot: ARKOSLIGHT - DEEP MINI 2 - 2700K WT   </t>
  </si>
  <si>
    <t>S2</t>
  </si>
  <si>
    <t>Led vgradna svetilka, bele barve, 2275lm, 15,5W, 2700K, IP43, enakovredno kot: ARKOSLIGHT - DEEP 2 3000K WT</t>
  </si>
  <si>
    <t>S3</t>
  </si>
  <si>
    <t>Led vgradna svetilka, bele barve, 1040lm, 9W, 2700K, IP20, enakovredno kot: ARKOSLIGHT - PUCK RECESSED M DIM DALI/PUSH 2700K WT</t>
  </si>
  <si>
    <t>S4</t>
  </si>
  <si>
    <t>Led reflektor montiran na 48V šino - 1034lm, 8,5W, 2700K, z nastavljivim kotom osvetljitve 7-30, črne barve - DALI, z okrasnim okvirjem enakovredno kot : OLEV - BEAM MASTER TRACK 48V Ø60 ZUMMY - DALI</t>
  </si>
  <si>
    <t>Šina 48V za namestitev LED reflektorjev 48V, črna, komplet z obešalnim priborom, priključnik kablom, vgradnim napajalnikom 48V DC, 60W, zaključnimi pokrovi, skupna dolžina šine 4m, enakovredno kot: OLEV - BEAM MASTER TRACK 48V - DALI</t>
  </si>
  <si>
    <t>S5</t>
  </si>
  <si>
    <t>Obstoječa viseča svetila (steklene bučke), demontaža, čiščenje svetila, zamenjava grla E27, namestitev nove žarnice led z možnostjo regulacije, 7-10W, 2700K, E27</t>
  </si>
  <si>
    <t>S6</t>
  </si>
  <si>
    <t>Obstoječa viseča svetila (steklene bučke), demontaža, čiščenje svetila, zamenjava grla E27, namestitev nove žarnice led, 7-10W, 2700K, E27</t>
  </si>
  <si>
    <t>S7.1</t>
  </si>
  <si>
    <t xml:space="preserve">Led liniska svetilka IP44, 51W, 3000K </t>
  </si>
  <si>
    <t>S7.2</t>
  </si>
  <si>
    <t xml:space="preserve">Led liniska svetilka IP44, 20W, 3000K </t>
  </si>
  <si>
    <t>S8.1</t>
  </si>
  <si>
    <t>Led linijska svetilka IP44, dlolžine 1,5m, komplet z montažnim in pritrdilnim materialom, z vgrajenim svetlobnim virom 14,5W/m, 2700K, komplet z ustreznim napajalnikom, ki je lahko nameščen v dvojnem stropu</t>
  </si>
  <si>
    <t>S8.2</t>
  </si>
  <si>
    <t>Led linijska svetilka IP44, dlolžine 2,6m, komplet z montažnim in pritrdilnim materialom, z vgrajenim svetlobnim virom 14,5W/m, 2700K, komplet z ustreznim napajalnikom, ki je lahko nameščen v dvojnem stropu</t>
  </si>
  <si>
    <t>S8.3</t>
  </si>
  <si>
    <t>Led linijska svetilka IP44, dlolžine 1,8m, komplet z montažnim in pritrdilnim materialom, z vgrajenim svetlobnim virom 14,5W/m, 2700K, komplet z ustreznim napajalnikom, ki je lahko nameščen v dvojnem stropu</t>
  </si>
  <si>
    <t>S8.4</t>
  </si>
  <si>
    <t>EM-01</t>
  </si>
  <si>
    <t xml:space="preserve">Zaprta varnostna LED svetilka. SE - pripravni spoj. Svetilo s centraliziranim diagnostičnim sistemom. Na svetilki lahko z mikro-preklopniki izbiramo želene avtonomije delovanja (1h-8h). Svetlobni tok 250 lm. Akumulator LTO4.8V 0.5Ah. IP65, IK 07, ZR II. 10 leta garancije, enakovredno kot: 19450, INFINITA GL RTI SE CBL LTO L Beghelli </t>
  </si>
  <si>
    <t>EM-02</t>
  </si>
  <si>
    <t>Vgradna svetilka varnostne razsvetljave za osvetljevanje evakuacijskih poti. Pripravni spoj. AT - Funkcija omogoča izvajanje samodejne diagnostike AUTOTEST izvaja preskus delovanja svetilke vsakih 7 dni in preskus avtonomije vsakih 26 tednov. Avtonomija 1-3H, enakovredno kot: 19334, BEGHELLI Lungalargaluce, 24W SE/SA SY AT 1/2/3H</t>
  </si>
  <si>
    <t>EM-03</t>
  </si>
  <si>
    <t>Zaprta varnostna LED svetilka. SE - pripravni spoj. Svetilo s centraliziranim diagnostičnim sistemom. Na svetilki lahko z mikro-preklopniki izbiramo želene avtonomije delovanja (1h-8h). Svetlobni tok 700 lm. Temperaturno območje -20°C do +45 °C. Akumulator 2xLTO4.8V1.2Ah. IP65, IK 07, ZR II. 10 leta garancije, enakovredno kot: 19454, INFINITA RTI SE CBL LTO XL 700LM, Beghelli</t>
  </si>
  <si>
    <t>EM-04</t>
  </si>
  <si>
    <t xml:space="preserve">Zaprta varnostna LED svetilka. SE - pripravni spoj. Svetilo s centraliziranim diagnostičnim sistemom. Na svetilki lahko z mikro-preklopniki izbiramo želene avtonomije delovanja (1h-8h). Svetlobni tok 1000 lm. Temperaturno območje -20°C do +45 °C. Akumulator 2xLTO4.8V1.2Ah. IP65, IK 07, ZR II. 10 leta garancije, enakovredno kot: 19460, INFINITA GL RTI SE/SA CBL LTO XL 1000LM, Beghelli </t>
  </si>
  <si>
    <t>EM-05</t>
  </si>
  <si>
    <t xml:space="preserve">Piktogramska varnostna LED svetilka. SA - trajni spoj. Svetilo s centraliziranim diagnostičnim sistemom. Na svetilki lahko z mikro-preklopniki izbiramo želene avtonomije delovanja (1h-8h). IP 40. UV stabilna. 10 leta garancije, enakovredno kot: 4380, UP LED EXIT AT OPT 20M SA 8LTO, Beghelli </t>
  </si>
  <si>
    <t>.</t>
  </si>
  <si>
    <t>Smerna piktogramska nalepka za označevanje smerii iizhoda</t>
  </si>
  <si>
    <t>Pregled varnostne razsvetljave s strani pooblaščene organizacije in pridobitev potrdlila o pregledu in ustreznosti</t>
  </si>
  <si>
    <t>Izvedba meritev splošne in zasilne razsvetljave po veljavnih standardih  s strani pooblaščene organizacije in pridobitev potrdlila o pregledu in ustreznosti. Meritev osvetljenosti skladno s zahtevami projektne naloge. Meritev mora biti izvedena z instrumentom, ki odgovarja zahtevam.</t>
  </si>
  <si>
    <t>RAZSVETLJAVA SKUPAJ</t>
  </si>
  <si>
    <t>C</t>
  </si>
  <si>
    <t>RAZDELILNIKI</t>
  </si>
  <si>
    <t xml:space="preserve">Pri izdelavi ponudbe je potrebno pri vsakem stikalnem bloku </t>
  </si>
  <si>
    <t>upoštevati poleg navedenega tudi:</t>
  </si>
  <si>
    <t>Izdelavo napisnih ploščic za označevanje elementov</t>
  </si>
  <si>
    <t>OPOMBA: (samolepilne nalepke ne veljajo kot označbe )</t>
  </si>
  <si>
    <t xml:space="preserve"> - vsi stikalni bloki morajo biti obarvani z začitno in končno barvo, RAL 7032</t>
  </si>
  <si>
    <t>- izdelavo vseh kabelskih označb</t>
  </si>
  <si>
    <t>- kabelske uvdnice,</t>
  </si>
  <si>
    <t>- zatesnjevanje kabelskih uvodnic,</t>
  </si>
  <si>
    <t>- zbiralke,</t>
  </si>
  <si>
    <t>- podporne izolatorje,</t>
  </si>
  <si>
    <t>- zaščitne prekrivne plošče za preprečitev dotika,</t>
  </si>
  <si>
    <t>- ves vezni material</t>
  </si>
  <si>
    <t>- POK korita za polaganje kablov</t>
  </si>
  <si>
    <t>- ves pritrdilni in drobni montažni material,</t>
  </si>
  <si>
    <t>- vse označbe stikalnega bloka izvesti v skladu z</t>
  </si>
  <si>
    <t xml:space="preserve">  veljavnimi predpisi, atesti,</t>
  </si>
  <si>
    <t>- puščanje prostora za dodatno namestitev opreme</t>
  </si>
  <si>
    <t>- nameščanje enepolnih shem v stikalne bloke,</t>
  </si>
  <si>
    <t>- namestitev ročk za izvlačenje varovalk,</t>
  </si>
  <si>
    <t>- namestitev žepov za namestitev shem,</t>
  </si>
  <si>
    <t>- priklop in testiranje kablov,</t>
  </si>
  <si>
    <t>- vse potrebne meritve in preizkuse, spuščanje v pogon</t>
  </si>
  <si>
    <t>- tipska ključavnica enaka za vse stikalne bloke</t>
  </si>
  <si>
    <t>Razdelilnik R-ML</t>
  </si>
  <si>
    <t>Predviden je kot prostostoječa omara s podstavkom višine 100mm, dimenzij 600x2000x300mm, izdelana iz 2x dekapirane pločevine, osnovno in končno obarvana, IP44, z ustreznimi vrati s ključavnico, zbiralkami, ustreznimi podpornimi izolatorji, konstrukcijo za namestitev in vgrajeno opremo (Ik &gt;=6 kA):</t>
  </si>
  <si>
    <t>Glavno stikalo 3P-100 A; 0-1 z izklopno tuljavo in tipko za izklop z zaščitnim steklom na vratih razdelilca</t>
  </si>
  <si>
    <t xml:space="preserve">Stikalo z diferenčno zaščito 4P-100/0,03A; tip A; </t>
  </si>
  <si>
    <t xml:space="preserve">Stikalo z diferenčno zaščito 4P-40/01A; tip A; </t>
  </si>
  <si>
    <t xml:space="preserve">Stikalo z diferenčno zaščito 4P-40/0,03A; tip A; </t>
  </si>
  <si>
    <t>Instalacijski odklopnik 4A/1P/B</t>
  </si>
  <si>
    <t>Instalacijski odklopnik 40A/3P/C</t>
  </si>
  <si>
    <t>Instalacijski odklopnik 32A/3P/C</t>
  </si>
  <si>
    <t>Instalacijski odklopnik 25A/3P/C</t>
  </si>
  <si>
    <t>Instalacijski odklopnik 20A/3P/C</t>
  </si>
  <si>
    <t>Instalacijski odklopnik 16A/3P/C</t>
  </si>
  <si>
    <t>Instalacijski odklopnik 16A/1P/C</t>
  </si>
  <si>
    <t>Instalacijski odklopnik 10A/1P/C</t>
  </si>
  <si>
    <t>stikalo 1-0, 230V, 16A 1P rdeče montaža na DIN letev</t>
  </si>
  <si>
    <t>stikalo 1-0-2, 230V, 16A 1P montaža na DIN letev</t>
  </si>
  <si>
    <t>Astro ura za vklop zunanje razsvetljave montaža na DIN letev, enakovredno kot: SCHRACK BZT27662</t>
  </si>
  <si>
    <t>Inštalacijski kontaktor 230V AC, z kontakti 230V, 16A, 1P</t>
  </si>
  <si>
    <t xml:space="preserve">Prenapetostni odvodnik Protec C </t>
  </si>
  <si>
    <t>Drobni vezni in montažni material, vrstne sponke, označbe na stikalnem bloku, Pe in N zbiralke</t>
  </si>
  <si>
    <t xml:space="preserve">Komplet razdelilnik </t>
  </si>
  <si>
    <t>KOS</t>
  </si>
  <si>
    <t>RAZDELILNIKI SKUPAJ</t>
  </si>
  <si>
    <t>D</t>
  </si>
  <si>
    <t>UNIVERZALNO OŽIČENJE</t>
  </si>
  <si>
    <t>Komunikacijsko vozlišče KV , sestavljeno iz 19" omare, zidna montaža, višine 9HE, širine 600mm in globine 300mm, spredaj s steklenimi vrati v kovinskem okvirju s ključavnico, z vertikalnimi organizatorji kablov ob straneh, na vrhu pokrov z ventilatorjem, na dnu omare en panel s po 8. vtičnicami 230V 50HZ, z ozemljitvenim setom, z eno kovinsko polico za 19" omaro, dovod kablov od zgoraj in zadaj, komplet z vsem potrebnim montažnim priborom za vgradnjo priključnih panelov in organizatorjev kablov, komplet</t>
  </si>
  <si>
    <t>Priključni panel s 24 priključki RJ45 kat.6 za zaključitev UTP kablov, vgrajen v komunikacijsko omaro, komplet z zaključevanjem kablov na priključkih, komplet</t>
  </si>
  <si>
    <t>Organizator ožičenja, 19", 1HE, komplet</t>
  </si>
  <si>
    <t>Vtičnica RJ45 kat.6-enojna ( 1x priključek RJ45 s protiprašnim pokrovčkom, ) za priključitev UTP kabla, za podometno montažo, komplet s p/o dozo ter z zaključevanjem kabla na priključkih</t>
  </si>
  <si>
    <t>Vtičnica RJ45 kat.6-enojna ( 1x priključek RJ45 s protiprašnim pokrovčkom, ) za priključitev UTP kabla, za nadometno montažo, komplet z n/o dozo in zaključevanjem kabla na priključkih</t>
  </si>
  <si>
    <t>Instalacijski kabel UTP 4x2x23 AWG kat.6, z brezhalogensko izolacijo razreda Cca, uvlečen v instalacijsko cev položeno podometno in in delno uvlečen v talni kanal, kabelsko polico ali parapetni kanal</t>
  </si>
  <si>
    <t>Prevezovalni kabel UTP kat.6, na obeh konceh RJ45 konektor, tovarniško izdelan, dolžine 0,5m</t>
  </si>
  <si>
    <t>Prevezovalni kabel UTP kat.6, na obeh konceh RJ45 konektor, tovarniško izdelan, dolžine 1m</t>
  </si>
  <si>
    <t xml:space="preserve">Optični kabel, 2 žilni, 8 µm - duplex singlemodni, za notranjo in zunanjo uporabo, lahek, odporen na udarce, pritiska do 2000 N, OS2, uvlečen v inštalacijske cevi, pložen na kabelske police - oz kabel po dogovoru z ponudnikom komunikacijskih storitev </t>
  </si>
  <si>
    <t>Instalacijska cev položena v estrih ali steno, brezhalogenske, fi 16mm</t>
  </si>
  <si>
    <t>Ozemljitvena žica</t>
  </si>
  <si>
    <t>H07Z-K (Rz) 4 mm2</t>
  </si>
  <si>
    <t>H07Z-K (Rz) 16 mm2</t>
  </si>
  <si>
    <t>Meritve U/FTP, komplet z merilnim poročilom</t>
  </si>
  <si>
    <t>Meritve optičnih povezav, komplet z merilnim poročilom</t>
  </si>
  <si>
    <t>UNIVERZALNO OŽIČENJE SKUPAJ</t>
  </si>
  <si>
    <t>Opomba:</t>
  </si>
  <si>
    <t>Izvedba instalacije za univerzalno ožičenje po standardu SIST EN 50173!</t>
  </si>
  <si>
    <t>Vsa oprema mora biti od enega proizvajalca!</t>
  </si>
  <si>
    <t>Aktivna oprema ( mrežna stikala, ... ) za univerzalno ožičenje ni predmet tega načrta!</t>
  </si>
  <si>
    <t>TK dovod ni predmet načrta!</t>
  </si>
  <si>
    <t>E</t>
  </si>
  <si>
    <t>JAVLJANJE POŽARA in NUJNI KLIC ( SOS )</t>
  </si>
  <si>
    <t xml:space="preserve">Na objektu Plečnikovih tržnic je v kleti (v strojnici) že nameščena obstoječa centrala AJP - podjetja ZARJA d.o.o.. Pred pričetkom  del na objektu je potrebno z serviserjem uskladiti tipe elementov. </t>
  </si>
  <si>
    <t>dograditi modul za adresno zanko (LIMO-AP 400)</t>
  </si>
  <si>
    <t>Adresibilni optični javljalnik dima z vgrajenim izolatorjem zanke, komplet z podnožjem; Enakovredno kot: Zarja</t>
  </si>
  <si>
    <t>Adresibilni optični javljalnik dima z vgrajenim izolatorjem zanke, komplet z podnožjem, v dvojnem stropu in paralelnim indikatorjem atanja; Enakovredno kot: Zarja</t>
  </si>
  <si>
    <t>Adresni termični javljalnik požara;
z izolatorjem, termomaksimalni prag aktiviranja od 57°C do 90°C, programska nastavitev temperature, komplet z podnožjem; Enakovredno kot: Zarja</t>
  </si>
  <si>
    <t>Adresibilni ročni javljalnik z vgrajenim izolatorjem zanke, komplet z podometnim ali nadmetnim ohišjem; Enakovredno kot: Zarja</t>
  </si>
  <si>
    <t>Adresna alarmna sirena rdeče barve z rdečo bliskavico, 92dB z vgrajenim izolatorjem zanke, z podnožjem; Enakovredno kot: Zarja</t>
  </si>
  <si>
    <t>Ohišje vzorčne komeore komplet z pritrdilni min montažnim materialom , z vgrajenim adresibilnim optičnim javljalnikom dima z vgrajenim izolatorjem zanke, komplet z podnožjem; Enakovredno kot: Zarja</t>
  </si>
  <si>
    <t>Označevanje ročnih javljalnikov po SIST 1013 velikosti 125x125mm, Enakovredno kot: Zarja
RJ</t>
  </si>
  <si>
    <t>Označevanje požarnih siren po SIST 1013 velikosti 125x125mm, Enakovredno kot: Zarja
HUPA</t>
  </si>
  <si>
    <t>Adresni trokanalni vhodno / izhodni vmesnik;
krmilni vmesnik s tremi neodvisnimi relejskimi izhodi in tremi neodvisnimi vhodi za priklop brezpotencialnih kontaktov, za delovanje potrebuje zunanje napajanje 18V DC - 30V DC, komplet z ohišjem za nadometno montažo, Enakovredno kot: Zarja</t>
  </si>
  <si>
    <t>Oznaka elementa; ploščica rdeča z belim napisom 40x18, Enakovredno kot: Zarja, OZ40X18</t>
  </si>
  <si>
    <t>Kabel Je-H(St)H FE180/E30 2x2x0.8mm, ognjeodporen,  s polaganjem</t>
  </si>
  <si>
    <t>Kabel NHXH FE180/E30 0,6/1kV 3x1,5mm2, s polaganjem</t>
  </si>
  <si>
    <t>Instalacijske brezhalogenski PN cev različnih dimenzij z pritrdinim materialom in s polaganjem</t>
  </si>
  <si>
    <t>Montaža sistema javljanja požara na pripravljene instalacije, montirana, priključena in označena podnožja po navodilih dobavitelja opreme, parametriranje, spuščanje v pogon in testiranje sistema</t>
  </si>
  <si>
    <t>Sodelovanje pri pregledih tehničnih sistemov;
sodelovanje serviserjev pri izvedbi funkcionalnega pregleda vgrajenega sistema za:
- javljanje požara
- požarnih loput</t>
  </si>
  <si>
    <t>Pregled sistema javljanja požara;
stroški in organizacija preizkusa javljanja požara s strani pooblaščene organizacije ter izdaja potrdila o brezhibnosti</t>
  </si>
  <si>
    <t>Tehnična dokumentacija dobavljene opreme
- izjave o skladnosti
- certifikat skladnosti opreme SIST EN 54
- navodila za uporabo</t>
  </si>
  <si>
    <t>Šolanje pooblaščenega osebja za uporabo SISTEM ZA JAVLJANJE POŽARA IN ALARMIRANJE</t>
  </si>
  <si>
    <t>Manipulativni stroški, drobni material,
stroški transporta, ostali manipulativni stroški in zavarovanja</t>
  </si>
  <si>
    <t>SOS sistem za WC invalid, notrnja enota z poteznim stikalom za klic v sili, zunanja enota z signalno svetilko in zvočim signalom ter reset tipko komptet z montažnim in ptrdilnom materialom enakovredno kot: URMET - SOS KIT 6600/501</t>
  </si>
  <si>
    <t>JAVLJANJE POŽARA in NUJNI KLIC ( SOS ) SKUPAJ</t>
  </si>
  <si>
    <t>F</t>
  </si>
  <si>
    <t>OZVOČENJE PROSTORA</t>
  </si>
  <si>
    <t>Sistem ozvočenja vgrajen v komunikacijsko vozlišče, oprema mora biti ustrezna za montažo v rack 19'' globine 300mm!</t>
  </si>
  <si>
    <t>Ojačevalnik z 2x ločeni izhod 100V do 80W, z nastvitvijo glasnosti za vsak kanal posebej, možnost priklopa vsaj dveh virov za predvajanje, montaža v 19'' rack globine 30mm!, enakovredno kot: master audio MD1200 100W 100V, MP3, Bluetooth, FM</t>
  </si>
  <si>
    <t>Predvajalnik internegnega radia z možnostjo upravljanja preko pametne naprave (telefon, tablica…), enakovredno kot: ARTSOUND RI60 Internetni radio – Wi-Fi, Mrežni predvajalnik</t>
  </si>
  <si>
    <t>Vgradni zvočnik za 100V linijo - 20W, enakovredno kot: ARTSOUND FL501T, vgradni zvočnik 100V - BEL</t>
  </si>
  <si>
    <t xml:space="preserve">Nadgradni zvočnik za 100V linijo - 30W, enakovredno kot: ARTSOUND ArtSound UNI40T, 2-sistemski nadgradni zvočnik, 100 V - Bel </t>
  </si>
  <si>
    <t>Zvočniški kabel 2x2,5mm2, cca karakteristika odziva na ogenj, enakovredno kot: PROCAB - CLS225-cca 2x2,5mm2</t>
  </si>
  <si>
    <t>priklop opreme sistema ozvočenja in zagon sistema</t>
  </si>
  <si>
    <t>Tehnična dokumentacija dobavljene opreme
- izjave o skladnosti
- navodila za uporabo</t>
  </si>
  <si>
    <t>Šolanje uporabnika sistema ozvočenja</t>
  </si>
  <si>
    <t>OZVOČENJE PROSTORA SKUPAJ</t>
  </si>
  <si>
    <t>G</t>
  </si>
  <si>
    <t>SISTEM JAVLJANJA VLOMA</t>
  </si>
  <si>
    <t>V objektz je že nameščen sistem protivlomne zaščite katero vzdržuje FIT varovanje d.o.o.. Dodatne javljalnike se naveže v obstoječ sistem varovanja, celoten sistem je brezžični!</t>
  </si>
  <si>
    <t>dobava in montaža, brezžični mikrovalovni detektor gibanja enakovredno kot: Ajax MotionProtect</t>
  </si>
  <si>
    <t>dobava in montaža, brezžični detektor odprtosti vrat enakovredno kot: Ajax DoorProtect, magnetni kontakt</t>
  </si>
  <si>
    <t xml:space="preserve">Nastavitev protivlomnega sistema in zagon </t>
  </si>
  <si>
    <t>Sodelovanje pri pregledu sistema javljanja vloma;
sodelovanje serviserjev pri izvedbi funkcionalnega pregleda vgrajenega sistema za sistem javljanja vloma</t>
  </si>
  <si>
    <t>Tehnična dokumentacija dobavljene opreme
- izjave o skladnosti
- certifikat skladnosti opreme
- navodila za uporabo</t>
  </si>
  <si>
    <t>Šolanje pooblaščenega osebja za uporabo SISTEM ZA JAVLJANJE VLOMA</t>
  </si>
  <si>
    <t>SISTEM JAVLJANJA VLOMA SKUPAJ</t>
  </si>
  <si>
    <t>H</t>
  </si>
  <si>
    <t>OZEMLJITVE</t>
  </si>
  <si>
    <t>OZEMLJITVENI SISTEM STRELOVODNE INSTALACIJE IN IZENAČITVE POTENCIALOV</t>
  </si>
  <si>
    <t>Ozemljitvena žica za priklop, ozemljitev kabelskih polic, podkonstrukcije razsvetljave in ostalih koviskih elementov</t>
  </si>
  <si>
    <t>H07Z-K (Rz) 25 mm2</t>
  </si>
  <si>
    <t>H07Z-K (Rz) 6 mm2</t>
  </si>
  <si>
    <t>Zaključevanje ozemljitvene žice H07Z-K na z kabelskimi čevlji in pritrjen z vijačnim spojem na obeh koncih (GIP DOZA - ozemlen element),</t>
  </si>
  <si>
    <t xml:space="preserve"> - 25 mm2 ozemljitev razdelilnih omar</t>
  </si>
  <si>
    <t xml:space="preserve"> - 6 mm2 kovinski elementi, Cevi in kanali strojnih inštalacij, kabelske police, konstrukcija luči, okvirji zunanje zasteklitve, okvirji notranje steklene stene, tehnološka oprema kuhinje…</t>
  </si>
  <si>
    <t xml:space="preserve"> - 4mm2 manjši kovinski elementi, ograje, podboji, tehnološka oprema kuhinje…</t>
  </si>
  <si>
    <t>Doza GIP, zaključevanje na zbiralko za privijačenje ozemljitvenih vodnikov  iz objekta</t>
  </si>
  <si>
    <t>Doza DIP, zaključevanje na zbiralko za privijačenje ozemljitvenih vodnikov  iz objekta (montirana na kabelski polici ali v podometni doz na zidu</t>
  </si>
  <si>
    <t>Vizuelni pregled, meritve strelovodne in ozemljitvene instalacije z izdajo merilnega poročila s pripadajočo tehnično dokumentacijo</t>
  </si>
  <si>
    <t xml:space="preserve">Drobni in montažni material </t>
  </si>
  <si>
    <t xml:space="preserve">Transportni in manipulativni stroški </t>
  </si>
  <si>
    <r>
      <t xml:space="preserve">Nepredvidena dela z vpisom v gradbeni dnevnik </t>
    </r>
    <r>
      <rPr>
        <b/>
        <sz val="10"/>
        <rFont val="Arial"/>
        <family val="2"/>
        <charset val="238"/>
      </rPr>
      <t xml:space="preserve"> </t>
    </r>
  </si>
  <si>
    <t>SKUPAJ OZEMLJITVE:</t>
  </si>
  <si>
    <t>J</t>
  </si>
  <si>
    <t>Gradbiščna omara</t>
  </si>
  <si>
    <t>Postavitev začasne gradbiščne omarice</t>
  </si>
  <si>
    <t>Za čas gradnje je potrebno namestiti gradbiščno omarico, ki se jo priklopi na obstoječo dovodni kabel</t>
  </si>
  <si>
    <t>Prosto stoječa gradbiščna IP55</t>
  </si>
  <si>
    <t>Opremljena mora biti Glavnim stikalo z diferenčno zaščito 63/0,03A, 2x CEE vtičnico 32A- 5 polna, 2x CEE vtičnico 16A- 5 polna, 4x šuko vtičnico 230V, vso potreno zaščitno opremo,  omarica mora biti na podstavku in jo je možno prestavljati. Omarica mora imeti zaščitna vrata in omogočen prehod kabla.</t>
  </si>
  <si>
    <t>Kabel za priklop omarice FG16OR16 5x16mm2 v zaščitn cevi stigmaflex 42mm (podaljpšanje obstoječega dovodnega kabla</t>
  </si>
  <si>
    <t>Ozemljitvena sonda in priklop sonde na gradbiščno omarico</t>
  </si>
  <si>
    <t>Izvedba prklopa omarice na PMO in dobava varovalk 3x40A</t>
  </si>
  <si>
    <t>Izvedba meritev električnih inštalacij za gradbiščne omarice in izdaja potrdila o ustreznosti</t>
  </si>
  <si>
    <t>Gradbiščna omara SKUPAJ</t>
  </si>
  <si>
    <t>K</t>
  </si>
  <si>
    <t>SPLOŠNE POSTAVKE</t>
  </si>
  <si>
    <t xml:space="preserve">Pripravljalna dela in organizacija gradbišča </t>
  </si>
  <si>
    <t>Izdelava podlog v svinčniku za  izdelavo PID dokumentacije</t>
  </si>
  <si>
    <t>Sodelovanje instalaterja pri zagonu, s funkcionalnim preizkusom delovanja</t>
  </si>
  <si>
    <t>Nepredvidena montažna dela</t>
  </si>
  <si>
    <t>Drobni spojni, vezni, pritrdilni in označevalni pribor</t>
  </si>
  <si>
    <t>Stroške elektrike, toplote, vode, razsvetljave in ostale stroške v času gradnje</t>
  </si>
  <si>
    <t>kompl</t>
  </si>
  <si>
    <t>Transportni in manipulativni stroški</t>
  </si>
  <si>
    <t>Izdelava dokazila o zanesljivosti objekta za elektro inštalacije v 2 (dveh) izvodih, združene v fasciklu z označenimi registri poglavij vključujoč:</t>
  </si>
  <si>
    <t xml:space="preserve">a)    izjave, </t>
  </si>
  <si>
    <t>b)    certifikate o ustreznosti z atesti za vgrajene materiale in opremo</t>
  </si>
  <si>
    <t>c)    zapisnike preizkusov, meritev, ipd.</t>
  </si>
  <si>
    <t>d)    navodila za uporabo in vzdrževanje</t>
  </si>
  <si>
    <t>e)    garancijske liste</t>
  </si>
  <si>
    <t>f)     seznam dobaviteljev opreme in servisov.</t>
  </si>
  <si>
    <t>Dokumentacija mora biti vložena v prozorne ovitke, ustrezno zaporedno označena, oštevilčena in predana investitorju pred tehničnim pregledom.</t>
  </si>
  <si>
    <t>Izdelava navodil za uporabo in vzdrževanje inštalacij in opreme</t>
  </si>
  <si>
    <t>Čiščenje objekta zaradi svojih del -  med gradnjo in po končani gradnji</t>
  </si>
  <si>
    <t>Skupaj splošne postavke:</t>
  </si>
  <si>
    <t>wc školjka. enakovredno kot: wc Catalano, 
SFERA COMFORT 70
NewFlush</t>
  </si>
  <si>
    <t>wc aktivirna tipka. enakovredno kot: Daljinsko aktiviranje Geberit tip 01, pnevmatsko, za dvokoličinsko splakovanje, podometna tipka
Art. 116.042.11.1</t>
  </si>
  <si>
    <t>dvižno držalo. enakovredno kot: Globo, Folding Safetygrip DS122</t>
  </si>
  <si>
    <t>horizontalna stenska prečka. enakovredno kot:
Globo, Security Grip DS115</t>
  </si>
  <si>
    <t>vertikalna stenska prečka. enakovredno kot:
Globo, Security Grip DS116</t>
  </si>
  <si>
    <t>stenski umivalnik. enakovredno kot:
Catalano, SFERA COMFORT 70</t>
  </si>
  <si>
    <t>armatura. enakovredno kot: Geberit Piave, stoječa montaža,
sijajni krom, z mešalcem,
na senzor
Art. 116.182.21.1</t>
  </si>
  <si>
    <t>ogledalo. enakovredno kot: Globo, Mirror DS129</t>
  </si>
  <si>
    <t xml:space="preserve">radiator. enakovredno kot: Bial Alta 180x45 cm </t>
  </si>
  <si>
    <t>aktivirna tipka. enakovredno kot:
Geberit, Sigma70, 
115.620.FW.1</t>
  </si>
  <si>
    <t xml:space="preserve">wc školjka. enakovredno kot:
Globo, MES03
</t>
  </si>
  <si>
    <t>podometna pipa. enakovredno kot:
Geberit Piave
sijajni krom, z mešalcem, 
na senzor, 23,3 cm 
Art. 116.282.21.1</t>
  </si>
  <si>
    <t>wc aktivirna tipka. enakovredno kot:
Geberit, Sigma70, 
115.620.FW.1</t>
  </si>
  <si>
    <t xml:space="preserve">podometna pipa. enakovredno kot:
Geberit Piave
sijajni krom, z mešalcem, 
na senzor, 23,3 cm 
Art. 116.282.21.1
</t>
  </si>
  <si>
    <t>pisoar. enakovredno kot: Geberit, Preda,
116.072.00.1
viseča montaža</t>
  </si>
  <si>
    <t>aktivirna tipka. enakovredno kot:
Geberit, Sigma20, 
115.882.JT.1</t>
  </si>
  <si>
    <t>stenski umivalnik. enakovredno kot:
Catalano. Verso 65x35 cm</t>
  </si>
  <si>
    <t>armatura. enakovredno kot:
Hansgrohe, Tecturis S
 73311000
stoječa montaža</t>
  </si>
  <si>
    <t>kadička. enakovredno kot: Kolpasan, Monnwalk, 80x87 cm, rezano na mero</t>
  </si>
  <si>
    <t>tuš vrata. enakovredno kot: Kolpasan, Luna TVO/S, 80 cm</t>
  </si>
  <si>
    <t>tuš armatura. enakovredno kot: Hansgrohe, Croma Select S SemiPipe Multi s termostatom
Art. 27247400</t>
  </si>
  <si>
    <t>električni radiator.
enakovredno kot: Bial Alta, 60x169.4 cm</t>
  </si>
  <si>
    <t>trokadero. enakovredno kot: Trokadero BRENTA DOLOMITE J2907</t>
  </si>
  <si>
    <t>SANACIJA OBSTOJEČIH LESENIH OKEN</t>
  </si>
  <si>
    <t>Obnova elementov stavbnega pohištva</t>
  </si>
  <si>
    <t>Obnova obstoječega stavbnega pohištva, po natančnih navodilih ZVKDS ki so sestavni del razpisne dokumentacije (PODROBNEJŠA NAVODILA ZA IZVEDBO gradbenih in obrtniških ter konservatorsko-restavratorskih del za arhitekturne spomenike Jožeta Plečnik, marec 2017)</t>
  </si>
  <si>
    <t>Ob demontaži elementov je le ta ustrezno evidentirati za ponovno montažo na prvotno lokacijo. Demontaža pločevinastih oblog po predhodni potrditvi ZVKDS.</t>
  </si>
  <si>
    <t>Izvajalec mora pred začetkom del predložiti tehnične liste za vse materiale, predvidene za uporabo, pristojni službi ZVKDS OE Ljubljana. Zatečeno stanje pred posegom, vse postopke dela in stanje po posegu je potrebno fotodokumentirati. Po opravljenih posegih mora izvajalec naročniku in ZVKDS OE Ljubljana dostaviti poročilo o izvedenih konservatorsko - restavratorskih delih.</t>
  </si>
  <si>
    <t>Vse odstranitve in demontaže se izvaja po predhodnem skupnem ogledu stanja na gradbišču (projektant, ZVKDS, nadzor in izvajalec) in vpisu v gradbeni dnevnik.</t>
  </si>
  <si>
    <t>Za PODROBNE OPISE ELEMENTOV GLEJ SHEME</t>
  </si>
  <si>
    <t xml:space="preserve">Tehnološki postopek: Čiščenje stavbnega pohištva se izvaja s čistilcem na vodno paro 8 bar z odsesavanjem umazanije, ročno brušenje z brusnim papirjem. Štirikratni nanos zaščitnega olja OSMO, katerega ton določi ZVKDS.       </t>
  </si>
  <si>
    <t xml:space="preserve">Izdelava in montaža odkapnih letev na okenskih krilih.  </t>
  </si>
  <si>
    <t xml:space="preserve">Zamenja se vsa stekla v kvaliteti kot obstoječa stekla, s kitanjem s steklarskim kitom in letvicami, kot obstoječe.      </t>
  </si>
  <si>
    <t xml:space="preserve">Odkapne letve so izdelane iz macesnovega lesa in pritrjene na okenska krila tako, da se na spodnjem delu okna izdela utor v katerega se zalepi odkapno letev,  barvane v isti niansi zaščitnega olja kot je ostalo stavbno pohištvo       </t>
  </si>
  <si>
    <t xml:space="preserve">Potrebno je narediti vzorec, ki ga potrdi pristojni konservator.       </t>
  </si>
  <si>
    <t xml:space="preserve">Okovje oken in vrat se očisti in polira, manjkajoče dele se izdela kot replika. Okna ki so uničena do te mere se izdela na novo kot replika.       </t>
  </si>
  <si>
    <t>V vsa krila se vgradi silikonska tesnila, s frezanjem utora.</t>
  </si>
  <si>
    <t>Stike vseh okenskih okvirjev, s teaco okvirji, špaletami in kamnitimi oblogami se kita s trajnoelastičnim kitom v sivi barvi po potrditvi projektanta, z ustrezno pripravo rege - odstranitev starega kita in čiščenje, kar je vse zajeti v ceni.</t>
  </si>
  <si>
    <t>1a</t>
  </si>
  <si>
    <t>pozicija P
dim 97/203cm
- okno O22, 6 kosov</t>
  </si>
  <si>
    <t>VSE SKUPAJ:</t>
  </si>
  <si>
    <t>DELNA VSOTA</t>
  </si>
  <si>
    <t>tip artikla, ki ga 
predlaga ponudnik</t>
  </si>
  <si>
    <t>tip artikla, ki ga
predlaga ponudbnik</t>
  </si>
  <si>
    <t>tip artikla, ki ga predlaga ponudnik</t>
  </si>
  <si>
    <t>a) velikoformatna keramika enakovredno kot: Ariostea, Ultra Iridium, bianco, velikosti 150 x 150 cm.</t>
  </si>
  <si>
    <t>b) keramika enakovredno kot: Cersanit, Arctic storm, White satin, Glassy, velikosti 30 x 60 cm.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</si>
</sst>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1">
    <numFmt numFmtId="164" formatCode="0&quot;. &quot;"/>
    <numFmt numFmtId="165" formatCode="#,##0.00\ [$€-1]"/>
    <numFmt numFmtId="166" formatCode="#,##0.0"/>
    <numFmt numFmtId="167" formatCode="#,##0.00\ [$€-1];[Red]\-#,##0.00\ [$€-1]"/>
    <numFmt numFmtId="168" formatCode="#,##0\ [$€-1]"/>
    <numFmt numFmtId="169" formatCode="_-* #,##0.00\ [$€-424]_-;\-* #,##0.00\ [$€-424]_-;_-* &quot;-&quot;??\ [$€-424]_-;_-@_-"/>
    <numFmt numFmtId="170" formatCode="0.0"/>
    <numFmt numFmtId="171" formatCode="#,##0.00\ [$€-813]"/>
    <numFmt numFmtId="172" formatCode="&quot;To-&quot;0"/>
    <numFmt numFmtId="173" formatCode="&quot;PR-A&quot;0"/>
    <numFmt numFmtId="174" formatCode="#,##0.00\ &quot;€&quot;"/>
    <numFmt numFmtId="175" formatCode="&quot;OG-D&quot;0"/>
    <numFmt numFmtId="176" formatCode="&quot;OG-&quot;0"/>
    <numFmt numFmtId="177" formatCode="&quot;OG-A&quot;0"/>
    <numFmt numFmtId="178" formatCode="&quot;OH-&quot;0"/>
    <numFmt numFmtId="179" formatCode="&quot;OG-C&quot;0"/>
    <numFmt numFmtId="180" formatCode="&quot;OG-E&quot;0"/>
    <numFmt numFmtId="181" formatCode="&quot;1.5-&quot;0&quot;&quot;"/>
    <numFmt numFmtId="182" formatCode="&quot;PK-C&quot;0"/>
    <numFmt numFmtId="183" formatCode="&quot;P-&quot;0"/>
    <numFmt numFmtId="184" formatCode="0.0%"/>
    <numFmt numFmtId="185" formatCode="&quot;PK-&quot;0"/>
    <numFmt numFmtId="186" formatCode="&quot;PK-B&quot;0"/>
    <numFmt numFmtId="187" formatCode="&quot;PK-A&quot;0"/>
    <numFmt numFmtId="188" formatCode="&quot;PK-&quot;0&quot;-EL1&quot;"/>
    <numFmt numFmtId="189" formatCode="&quot;PK-&quot;0&quot;-x8_a-d&quot;"/>
    <numFmt numFmtId="190" formatCode="&quot;VK-&quot;0&quot;-3.3&quot;"/>
    <numFmt numFmtId="191" formatCode="&quot;1.&quot;0"/>
    <numFmt numFmtId="192" formatCode="&quot;VK-&quot;0&quot;-3.2&quot;"/>
    <numFmt numFmtId="193" formatCode="&quot;VK-&quot;0"/>
    <numFmt numFmtId="194" formatCode="&quot;PK-&quot;0&quot;-x1&quot;"/>
    <numFmt numFmtId="195" formatCode="&quot;VK-&quot;0&quot;-x10&quot;"/>
    <numFmt numFmtId="196" formatCode="&quot;VK-&quot;0&quot;-3.4&quot;"/>
    <numFmt numFmtId="197" formatCode="&quot;VK-B&quot;0"/>
    <numFmt numFmtId="198" formatCode="_-* #,##0.00\ &quot;€&quot;_-;\-* #,##0.00\ &quot;€&quot;_-;_-* &quot;-&quot;??\ &quot;€&quot;_-;_-@_-"/>
    <numFmt numFmtId="199" formatCode="#,##0.00\ _€"/>
    <numFmt numFmtId="200" formatCode="00&quot;.&quot;"/>
    <numFmt numFmtId="201" formatCode="#,##0.00\ \€"/>
    <numFmt numFmtId="202" formatCode="_-* #,##0.00\ _S_I_T_-;\-* #,##0.00\ _S_I_T_-;_-* &quot;-&quot;??\ _S_I_T_-;_-@_-"/>
    <numFmt numFmtId="203" formatCode="_-* #,##0.00\ [$€-1]_-;\-* #,##0.00\ [$€-1]_-;_-* &quot;-&quot;??\ [$€-1]_-;_-@_-"/>
    <numFmt numFmtId="204" formatCode="0.00_)"/>
  </numFmts>
  <fonts count="98">
    <font>
      <sz val="10"/>
      <name val="Arial CE"/>
      <charset val="238"/>
    </font>
    <font>
      <sz val="11"/>
      <name val="Arial CE"/>
      <family val="2"/>
      <charset val="238"/>
    </font>
    <font>
      <b/>
      <sz val="11"/>
      <name val="Arial CE"/>
      <family val="2"/>
      <charset val="238"/>
    </font>
    <font>
      <b/>
      <sz val="11"/>
      <name val="Arial CE"/>
      <charset val="238"/>
    </font>
    <font>
      <sz val="10"/>
      <name val="Arial CE"/>
      <charset val="238"/>
    </font>
    <font>
      <sz val="10"/>
      <name val="Arial"/>
      <family val="2"/>
      <charset val="238"/>
    </font>
    <font>
      <u/>
      <sz val="10"/>
      <name val="Arial"/>
      <family val="2"/>
      <charset val="238"/>
    </font>
    <font>
      <b/>
      <sz val="14"/>
      <name val="Arial"/>
      <family val="2"/>
      <charset val="238"/>
    </font>
    <font>
      <b/>
      <sz val="12"/>
      <name val="Arial"/>
      <family val="2"/>
      <charset val="238"/>
    </font>
    <font>
      <u/>
      <sz val="10"/>
      <name val="Arial CE"/>
      <family val="2"/>
      <charset val="238"/>
    </font>
    <font>
      <b/>
      <sz val="10"/>
      <name val="Arial"/>
      <family val="2"/>
      <charset val="238"/>
    </font>
    <font>
      <sz val="11"/>
      <color rgb="FFFF0000"/>
      <name val="Arial CE"/>
    </font>
    <font>
      <sz val="11"/>
      <name val="Arial CE"/>
      <charset val="238"/>
    </font>
    <font>
      <b/>
      <sz val="9"/>
      <name val="Arial CE"/>
      <family val="2"/>
      <charset val="238"/>
    </font>
    <font>
      <sz val="9"/>
      <name val="Arial CE"/>
      <family val="2"/>
      <charset val="238"/>
    </font>
    <font>
      <b/>
      <sz val="9"/>
      <name val="Arial CE"/>
    </font>
    <font>
      <sz val="9"/>
      <name val="Arial CE"/>
    </font>
    <font>
      <b/>
      <sz val="9"/>
      <name val="Arial CE"/>
      <charset val="238"/>
    </font>
    <font>
      <u/>
      <sz val="11"/>
      <name val="Arial CE"/>
    </font>
    <font>
      <sz val="11"/>
      <name val="Arial CE"/>
    </font>
    <font>
      <b/>
      <sz val="11"/>
      <name val="Arial CE"/>
    </font>
    <font>
      <b/>
      <sz val="11"/>
      <color theme="1"/>
      <name val="Arial CE"/>
      <family val="2"/>
      <charset val="238"/>
    </font>
    <font>
      <sz val="11"/>
      <color theme="1"/>
      <name val="Arial CE"/>
      <family val="2"/>
      <charset val="238"/>
    </font>
    <font>
      <sz val="10"/>
      <name val="Arial CE"/>
      <family val="2"/>
      <charset val="238"/>
    </font>
    <font>
      <b/>
      <sz val="10"/>
      <name val="Arial CE"/>
    </font>
    <font>
      <sz val="10"/>
      <name val="Arial CE"/>
    </font>
    <font>
      <sz val="10.7"/>
      <name val="Arial CE"/>
    </font>
    <font>
      <sz val="12"/>
      <name val="Arial"/>
      <family val="2"/>
      <charset val="238"/>
    </font>
    <font>
      <b/>
      <sz val="9"/>
      <name val="Arial"/>
      <family val="2"/>
      <charset val="238"/>
    </font>
    <font>
      <sz val="9"/>
      <name val="Arial"/>
      <family val="2"/>
      <charset val="238"/>
    </font>
    <font>
      <sz val="8"/>
      <name val="Arial"/>
      <family val="2"/>
      <charset val="238"/>
    </font>
    <font>
      <sz val="10"/>
      <name val="Arial Narrow"/>
      <family val="2"/>
      <charset val="238"/>
    </font>
    <font>
      <b/>
      <sz val="10"/>
      <name val="Arial Narrow"/>
      <family val="2"/>
      <charset val="238"/>
    </font>
    <font>
      <b/>
      <u/>
      <sz val="12"/>
      <name val="Arial"/>
      <family val="2"/>
      <charset val="238"/>
    </font>
    <font>
      <sz val="9"/>
      <name val="Calibri"/>
      <family val="2"/>
      <charset val="238"/>
    </font>
    <font>
      <u/>
      <sz val="9"/>
      <name val="Arial"/>
      <family val="2"/>
      <charset val="238"/>
    </font>
    <font>
      <i/>
      <sz val="9"/>
      <name val="Arial"/>
      <family val="2"/>
      <charset val="238"/>
    </font>
    <font>
      <sz val="10"/>
      <name val="Circe"/>
      <family val="2"/>
    </font>
    <font>
      <b/>
      <u/>
      <sz val="9"/>
      <name val="Arial"/>
      <family val="2"/>
      <charset val="238"/>
    </font>
    <font>
      <sz val="11"/>
      <color theme="1"/>
      <name val="Calibri"/>
      <family val="2"/>
      <charset val="238"/>
      <scheme val="minor"/>
    </font>
    <font>
      <sz val="10"/>
      <color theme="0"/>
      <name val="Arial Narrow"/>
      <family val="2"/>
      <charset val="238"/>
    </font>
    <font>
      <b/>
      <sz val="10"/>
      <name val="Arial CE"/>
      <charset val="238"/>
    </font>
    <font>
      <sz val="8"/>
      <name val="Arial CE"/>
      <charset val="238"/>
    </font>
    <font>
      <b/>
      <sz val="8"/>
      <name val="Arial CE"/>
      <charset val="238"/>
    </font>
    <font>
      <sz val="9"/>
      <name val="Arial "/>
      <charset val="238"/>
    </font>
    <font>
      <b/>
      <sz val="9"/>
      <color rgb="FFFF0000"/>
      <name val="Arial"/>
      <family val="2"/>
      <charset val="238"/>
    </font>
    <font>
      <sz val="9"/>
      <name val="Circe"/>
      <family val="2"/>
      <charset val="238"/>
    </font>
    <font>
      <b/>
      <sz val="9"/>
      <color theme="1"/>
      <name val="Arial"/>
      <family val="2"/>
      <charset val="238"/>
    </font>
    <font>
      <u/>
      <sz val="9"/>
      <color theme="1"/>
      <name val="Arial"/>
      <family val="2"/>
      <charset val="238"/>
    </font>
    <font>
      <sz val="9"/>
      <color theme="1"/>
      <name val="Arial"/>
      <family val="2"/>
      <charset val="238"/>
    </font>
    <font>
      <sz val="9"/>
      <name val="Arial CE"/>
      <charset val="238"/>
    </font>
    <font>
      <b/>
      <u/>
      <sz val="10"/>
      <name val="Arial"/>
      <family val="2"/>
      <charset val="238"/>
    </font>
    <font>
      <b/>
      <sz val="9"/>
      <color theme="1"/>
      <name val="Arial CE"/>
      <charset val="238"/>
    </font>
    <font>
      <sz val="9"/>
      <color theme="1"/>
      <name val="Arial CE"/>
      <charset val="238"/>
    </font>
    <font>
      <sz val="9"/>
      <color indexed="8"/>
      <name val="Arial"/>
      <family val="2"/>
      <charset val="238"/>
    </font>
    <font>
      <sz val="11"/>
      <name val="Arial Narrow CE"/>
      <charset val="238"/>
    </font>
    <font>
      <sz val="10"/>
      <color rgb="FFFF0000"/>
      <name val="Arial Narrow"/>
      <family val="2"/>
      <charset val="238"/>
    </font>
    <font>
      <b/>
      <sz val="10"/>
      <color rgb="FFFF0000"/>
      <name val="Arial Narrow"/>
      <family val="2"/>
      <charset val="238"/>
    </font>
    <font>
      <b/>
      <sz val="11"/>
      <name val="Arial Narrow"/>
      <family val="2"/>
      <charset val="238"/>
    </font>
    <font>
      <sz val="9"/>
      <name val="Arial Narrow"/>
      <family val="2"/>
      <charset val="238"/>
    </font>
    <font>
      <sz val="9"/>
      <color rgb="FFFF0000"/>
      <name val="Arial Narrow"/>
      <family val="2"/>
      <charset val="238"/>
    </font>
    <font>
      <b/>
      <sz val="9"/>
      <name val="Arial Narrow"/>
      <family val="2"/>
      <charset val="238"/>
    </font>
    <font>
      <sz val="9"/>
      <color rgb="FFFF0000"/>
      <name val="Arial"/>
      <family val="2"/>
      <charset val="238"/>
    </font>
    <font>
      <b/>
      <sz val="9"/>
      <color rgb="FFFF0000"/>
      <name val="Arial Narrow"/>
      <family val="2"/>
      <charset val="238"/>
    </font>
    <font>
      <sz val="8"/>
      <name val="Swis721 Cn BT"/>
      <family val="2"/>
    </font>
    <font>
      <b/>
      <sz val="8"/>
      <name val="Arial"/>
      <family val="2"/>
      <charset val="238"/>
    </font>
    <font>
      <sz val="12"/>
      <name val="Swis721 Cn BT"/>
      <family val="2"/>
    </font>
    <font>
      <sz val="10"/>
      <name val="Swis721 Cn BT"/>
      <family val="2"/>
    </font>
    <font>
      <b/>
      <sz val="11"/>
      <name val="Arial"/>
      <family val="2"/>
      <charset val="238"/>
    </font>
    <font>
      <sz val="10"/>
      <name val="MS Sans Serif"/>
      <charset val="238"/>
    </font>
    <font>
      <b/>
      <sz val="10"/>
      <name val="Times New Roman"/>
      <family val="1"/>
      <charset val="238"/>
    </font>
    <font>
      <i/>
      <sz val="10"/>
      <name val="Arial"/>
      <family val="2"/>
      <charset val="238"/>
    </font>
    <font>
      <sz val="10"/>
      <name val="Times New Roman"/>
      <family val="1"/>
      <charset val="238"/>
    </font>
    <font>
      <b/>
      <sz val="10"/>
      <color theme="4"/>
      <name val="Times New Roman"/>
      <family val="1"/>
      <charset val="238"/>
    </font>
    <font>
      <sz val="10"/>
      <name val="Arial"/>
      <family val="2"/>
    </font>
    <font>
      <sz val="10"/>
      <color theme="4"/>
      <name val="Times New Roman"/>
      <family val="1"/>
      <charset val="238"/>
    </font>
    <font>
      <b/>
      <sz val="10"/>
      <color theme="4"/>
      <name val="Arial"/>
      <family val="2"/>
      <charset val="238"/>
    </font>
    <font>
      <b/>
      <sz val="10"/>
      <name val="Arial"/>
      <family val="2"/>
    </font>
    <font>
      <b/>
      <sz val="10"/>
      <color theme="4"/>
      <name val="Arial"/>
      <family val="2"/>
    </font>
    <font>
      <sz val="12"/>
      <name val="Courier"/>
      <family val="3"/>
    </font>
    <font>
      <sz val="10"/>
      <name val="MS Sans Serif"/>
      <family val="2"/>
      <charset val="238"/>
    </font>
    <font>
      <sz val="11"/>
      <name val="Arial"/>
      <family val="2"/>
      <charset val="238"/>
    </font>
    <font>
      <b/>
      <sz val="10"/>
      <color indexed="10"/>
      <name val="Arial"/>
      <family val="2"/>
    </font>
    <font>
      <sz val="10"/>
      <color indexed="10"/>
      <name val="Arial"/>
      <family val="2"/>
    </font>
    <font>
      <sz val="10"/>
      <color theme="4"/>
      <name val="Arial"/>
      <family val="2"/>
    </font>
    <font>
      <sz val="10"/>
      <name val="Gatineau"/>
    </font>
    <font>
      <b/>
      <sz val="10"/>
      <color theme="9"/>
      <name val="Times New Roman"/>
      <family val="1"/>
      <charset val="238"/>
    </font>
    <font>
      <sz val="10"/>
      <color theme="6" tint="-0.249977111117893"/>
      <name val="Times New Roman"/>
      <family val="1"/>
      <charset val="238"/>
    </font>
    <font>
      <sz val="10"/>
      <name val="MS Sans Serif"/>
      <family val="2"/>
    </font>
    <font>
      <sz val="10"/>
      <color theme="6" tint="-0.249977111117893"/>
      <name val="Times New Roman"/>
      <family val="1"/>
    </font>
    <font>
      <sz val="10"/>
      <name val="Calibri"/>
      <family val="2"/>
      <charset val="238"/>
      <scheme val="minor"/>
    </font>
    <font>
      <b/>
      <sz val="10"/>
      <name val="Arial CE"/>
      <family val="2"/>
      <charset val="238"/>
    </font>
    <font>
      <sz val="10"/>
      <color theme="4"/>
      <name val="Arial"/>
      <family val="2"/>
      <charset val="238"/>
    </font>
    <font>
      <b/>
      <i/>
      <sz val="10"/>
      <name val="Arial"/>
      <family val="2"/>
      <charset val="238"/>
    </font>
    <font>
      <sz val="10"/>
      <color theme="4"/>
      <name val="Arial CE"/>
      <charset val="238"/>
    </font>
    <font>
      <sz val="10"/>
      <color theme="1"/>
      <name val="Arial"/>
      <family val="2"/>
      <charset val="238"/>
    </font>
    <font>
      <b/>
      <sz val="11"/>
      <color indexed="8"/>
      <name val="Arial"/>
      <family val="2"/>
    </font>
    <font>
      <sz val="11"/>
      <color indexed="8"/>
      <name val="Arial"/>
      <family val="2"/>
      <charset val="1"/>
    </font>
  </fonts>
  <fills count="7">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6" tint="0.59999389629810485"/>
        <bgColor indexed="64"/>
      </patternFill>
    </fill>
    <fill>
      <patternFill patternType="solid">
        <fgColor theme="9" tint="0.79998168889431442"/>
        <bgColor indexed="64"/>
      </patternFill>
    </fill>
  </fills>
  <borders count="10">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s>
  <cellStyleXfs count="27">
    <xf numFmtId="0" fontId="0" fillId="0" borderId="0"/>
    <xf numFmtId="0" fontId="5" fillId="0" borderId="0"/>
    <xf numFmtId="0" fontId="4" fillId="0" borderId="0"/>
    <xf numFmtId="0" fontId="5" fillId="0" borderId="0"/>
    <xf numFmtId="0" fontId="4" fillId="0" borderId="0"/>
    <xf numFmtId="0" fontId="4" fillId="0" borderId="0"/>
    <xf numFmtId="0" fontId="39" fillId="0" borderId="0"/>
    <xf numFmtId="0" fontId="5" fillId="0" borderId="0"/>
    <xf numFmtId="0" fontId="55" fillId="0" borderId="0"/>
    <xf numFmtId="198" fontId="4" fillId="0" borderId="0" applyFont="0" applyFill="0" applyBorder="0" applyAlignment="0" applyProtection="0"/>
    <xf numFmtId="0" fontId="69" fillId="0" borderId="0">
      <alignment vertical="top"/>
    </xf>
    <xf numFmtId="0" fontId="74" fillId="0" borderId="0"/>
    <xf numFmtId="0" fontId="4" fillId="0" borderId="0"/>
    <xf numFmtId="37" fontId="79" fillId="0" borderId="0"/>
    <xf numFmtId="0" fontId="80" fillId="0" borderId="0"/>
    <xf numFmtId="0" fontId="74" fillId="0" borderId="0">
      <alignment vertical="top"/>
    </xf>
    <xf numFmtId="0" fontId="80" fillId="0" borderId="0"/>
    <xf numFmtId="0" fontId="85" fillId="0" borderId="0"/>
    <xf numFmtId="0" fontId="88" fillId="0" borderId="0"/>
    <xf numFmtId="0" fontId="25" fillId="0" borderId="0"/>
    <xf numFmtId="0" fontId="5" fillId="0" borderId="0"/>
    <xf numFmtId="0" fontId="39" fillId="0" borderId="0">
      <alignment vertical="center"/>
    </xf>
    <xf numFmtId="202" fontId="85" fillId="0" borderId="0" applyFont="0" applyFill="0" applyBorder="0" applyAlignment="0" applyProtection="0"/>
    <xf numFmtId="202" fontId="5" fillId="0" borderId="0" applyFont="0" applyFill="0" applyBorder="0" applyAlignment="0" applyProtection="0"/>
    <xf numFmtId="0" fontId="5" fillId="0" borderId="0"/>
    <xf numFmtId="0" fontId="80" fillId="0" borderId="0">
      <alignment vertical="top"/>
    </xf>
    <xf numFmtId="0" fontId="5" fillId="0" borderId="0"/>
  </cellStyleXfs>
  <cellXfs count="1086">
    <xf numFmtId="0" fontId="0" fillId="0" borderId="0" xfId="0"/>
    <xf numFmtId="0" fontId="1" fillId="0" borderId="0" xfId="0" applyFont="1"/>
    <xf numFmtId="164" fontId="1" fillId="0" borderId="0" xfId="0" applyNumberFormat="1" applyFont="1" applyAlignment="1">
      <alignment vertical="top"/>
    </xf>
    <xf numFmtId="0" fontId="1" fillId="0" borderId="0" xfId="0" applyFont="1" applyAlignment="1">
      <alignment horizontal="justify" wrapText="1"/>
    </xf>
    <xf numFmtId="0" fontId="1" fillId="0" borderId="0" xfId="0" applyFont="1" applyAlignment="1">
      <alignment horizontal="right"/>
    </xf>
    <xf numFmtId="4" fontId="1" fillId="0" borderId="0" xfId="0" applyNumberFormat="1" applyFont="1"/>
    <xf numFmtId="0" fontId="1" fillId="0" borderId="0" xfId="0" applyFont="1" applyAlignment="1">
      <alignment horizontal="center"/>
    </xf>
    <xf numFmtId="0" fontId="2" fillId="0" borderId="0" xfId="0" applyFont="1"/>
    <xf numFmtId="4" fontId="2" fillId="0" borderId="0" xfId="0" applyNumberFormat="1" applyFont="1"/>
    <xf numFmtId="0" fontId="2" fillId="0" borderId="0" xfId="0" applyFont="1" applyAlignment="1">
      <alignment horizontal="center"/>
    </xf>
    <xf numFmtId="165" fontId="1" fillId="0" borderId="0" xfId="0" applyNumberFormat="1" applyFont="1"/>
    <xf numFmtId="165" fontId="2" fillId="0" borderId="0" xfId="0" applyNumberFormat="1" applyFont="1"/>
    <xf numFmtId="0" fontId="1" fillId="0" borderId="0" xfId="0" quotePrefix="1" applyFont="1" applyAlignment="1">
      <alignment horizontal="justify" wrapText="1"/>
    </xf>
    <xf numFmtId="0" fontId="3" fillId="0" borderId="0" xfId="0" applyFont="1"/>
    <xf numFmtId="4" fontId="3" fillId="0" borderId="0" xfId="0" applyNumberFormat="1" applyFont="1"/>
    <xf numFmtId="165" fontId="3" fillId="0" borderId="0" xfId="0" applyNumberFormat="1" applyFont="1"/>
    <xf numFmtId="0" fontId="5" fillId="0" borderId="0" xfId="1" applyAlignment="1">
      <alignment horizontal="left" vertical="top"/>
    </xf>
    <xf numFmtId="0" fontId="5" fillId="0" borderId="0" xfId="1"/>
    <xf numFmtId="0" fontId="6" fillId="0" borderId="0" xfId="1" applyFont="1"/>
    <xf numFmtId="0" fontId="7" fillId="0" borderId="0" xfId="1" applyFont="1" applyAlignment="1">
      <alignment horizontal="left" vertical="top" wrapText="1"/>
    </xf>
    <xf numFmtId="49" fontId="5" fillId="0" borderId="0" xfId="2" applyNumberFormat="1" applyFont="1" applyAlignment="1">
      <alignment horizontal="center" vertical="center"/>
    </xf>
    <xf numFmtId="0" fontId="8" fillId="0" borderId="0" xfId="2" applyFont="1" applyAlignment="1">
      <alignment horizontal="justify" vertical="top" wrapText="1"/>
    </xf>
    <xf numFmtId="4" fontId="5" fillId="0" borderId="0" xfId="3" applyNumberFormat="1" applyAlignment="1">
      <alignment horizontal="right"/>
    </xf>
    <xf numFmtId="166" fontId="5" fillId="0" borderId="0" xfId="2" applyNumberFormat="1" applyFont="1"/>
    <xf numFmtId="4" fontId="5" fillId="0" borderId="0" xfId="2" applyNumberFormat="1" applyFont="1"/>
    <xf numFmtId="0" fontId="5" fillId="0" borderId="0" xfId="2" applyFont="1"/>
    <xf numFmtId="0" fontId="5" fillId="0" borderId="0" xfId="2" applyFont="1" applyAlignment="1">
      <alignment horizontal="justify" vertical="top" wrapText="1"/>
    </xf>
    <xf numFmtId="49" fontId="5" fillId="0" borderId="0" xfId="2" applyNumberFormat="1" applyFont="1" applyAlignment="1">
      <alignment horizontal="right" vertical="center"/>
    </xf>
    <xf numFmtId="0" fontId="5" fillId="0" borderId="0" xfId="2" applyFont="1" applyAlignment="1">
      <alignment horizontal="left" vertical="top" wrapText="1"/>
    </xf>
    <xf numFmtId="49" fontId="5" fillId="0" borderId="0" xfId="2" applyNumberFormat="1" applyFont="1" applyAlignment="1">
      <alignment horizontal="right" vertical="top"/>
    </xf>
    <xf numFmtId="49" fontId="5" fillId="0" borderId="0" xfId="2" applyNumberFormat="1" applyFont="1" applyAlignment="1">
      <alignment horizontal="justify" vertical="top" wrapText="1"/>
    </xf>
    <xf numFmtId="49" fontId="5" fillId="0" borderId="0" xfId="2" applyNumberFormat="1" applyFont="1" applyAlignment="1">
      <alignment horizontal="left" vertical="top"/>
    </xf>
    <xf numFmtId="0" fontId="5" fillId="0" borderId="0" xfId="2" applyFont="1" applyAlignment="1">
      <alignment horizontal="justify" vertical="center" wrapText="1"/>
    </xf>
    <xf numFmtId="0" fontId="0" fillId="0" borderId="0" xfId="1" applyFont="1" applyAlignment="1">
      <alignment horizontal="left" vertical="top" wrapText="1"/>
    </xf>
    <xf numFmtId="0" fontId="0" fillId="0" borderId="0" xfId="1" applyFont="1" applyAlignment="1">
      <alignment horizontal="center"/>
    </xf>
    <xf numFmtId="0" fontId="9" fillId="0" borderId="0" xfId="1" applyFont="1"/>
    <xf numFmtId="0" fontId="4" fillId="0" borderId="0" xfId="1" applyFont="1"/>
    <xf numFmtId="0" fontId="5" fillId="0" borderId="0" xfId="1" quotePrefix="1" applyAlignment="1">
      <alignment vertical="top" wrapText="1"/>
    </xf>
    <xf numFmtId="4" fontId="5" fillId="0" borderId="0" xfId="1" applyNumberFormat="1" applyAlignment="1">
      <alignment horizontal="right"/>
    </xf>
    <xf numFmtId="0" fontId="5" fillId="0" borderId="0" xfId="2" applyFont="1" applyAlignment="1">
      <alignment horizontal="left" vertical="center"/>
    </xf>
    <xf numFmtId="3" fontId="8" fillId="0" borderId="0" xfId="2" applyNumberFormat="1" applyFont="1" applyAlignment="1">
      <alignment horizontal="justify" vertical="top" wrapText="1"/>
    </xf>
    <xf numFmtId="49" fontId="10" fillId="0" borderId="0" xfId="2" applyNumberFormat="1" applyFont="1" applyAlignment="1">
      <alignment horizontal="justify" vertical="top" wrapText="1"/>
    </xf>
    <xf numFmtId="3" fontId="5" fillId="0" borderId="0" xfId="2" applyNumberFormat="1" applyFont="1" applyAlignment="1">
      <alignment horizontal="justify" vertical="top" wrapText="1"/>
    </xf>
    <xf numFmtId="0" fontId="5" fillId="0" borderId="0" xfId="2" applyFont="1" applyAlignment="1">
      <alignment wrapText="1"/>
    </xf>
    <xf numFmtId="0" fontId="5" fillId="0" borderId="0" xfId="1" applyAlignment="1">
      <alignment horizontal="left"/>
    </xf>
    <xf numFmtId="3" fontId="8" fillId="0" borderId="0" xfId="2" applyNumberFormat="1" applyFont="1" applyAlignment="1">
      <alignment horizontal="justify" vertical="top"/>
    </xf>
    <xf numFmtId="0" fontId="12" fillId="0" borderId="0" xfId="0" applyFont="1" applyAlignment="1">
      <alignment horizontal="justify" wrapText="1"/>
    </xf>
    <xf numFmtId="0" fontId="14" fillId="0" borderId="0" xfId="0" applyFont="1"/>
    <xf numFmtId="0" fontId="13" fillId="0" borderId="0" xfId="0" applyFont="1"/>
    <xf numFmtId="164" fontId="13" fillId="0" borderId="0" xfId="0" applyNumberFormat="1" applyFont="1" applyAlignment="1">
      <alignment horizontal="left" vertical="top"/>
    </xf>
    <xf numFmtId="0" fontId="13" fillId="0" borderId="0" xfId="0" applyFont="1" applyAlignment="1">
      <alignment horizontal="left" vertical="top" wrapText="1"/>
    </xf>
    <xf numFmtId="3" fontId="14" fillId="0" borderId="0" xfId="0" applyNumberFormat="1" applyFont="1"/>
    <xf numFmtId="0" fontId="15" fillId="0" borderId="0" xfId="0" applyFont="1" applyAlignment="1">
      <alignment horizontal="left" vertical="top" wrapText="1"/>
    </xf>
    <xf numFmtId="0" fontId="16" fillId="0" borderId="0" xfId="0" applyFont="1" applyAlignment="1">
      <alignment horizontal="left" vertical="top" wrapText="1"/>
    </xf>
    <xf numFmtId="1" fontId="14" fillId="0" borderId="0" xfId="0" applyNumberFormat="1" applyFont="1"/>
    <xf numFmtId="0" fontId="14" fillId="0" borderId="0" xfId="0" applyFont="1" applyAlignment="1">
      <alignment horizontal="left" vertical="top" wrapText="1"/>
    </xf>
    <xf numFmtId="0" fontId="14" fillId="0" borderId="0" xfId="0" applyFont="1" applyAlignment="1">
      <alignment wrapText="1"/>
    </xf>
    <xf numFmtId="165" fontId="14" fillId="0" borderId="0" xfId="0" applyNumberFormat="1" applyFont="1"/>
    <xf numFmtId="0" fontId="14" fillId="0" borderId="0" xfId="0" applyFont="1" applyAlignment="1">
      <alignment horizontal="left" wrapText="1"/>
    </xf>
    <xf numFmtId="0" fontId="13" fillId="0" borderId="0" xfId="0" applyFont="1" applyAlignment="1">
      <alignment horizontal="left"/>
    </xf>
    <xf numFmtId="167" fontId="13" fillId="0" borderId="0" xfId="0" applyNumberFormat="1" applyFont="1"/>
    <xf numFmtId="164" fontId="14" fillId="0" borderId="0" xfId="0" applyNumberFormat="1" applyFont="1" applyAlignment="1">
      <alignment horizontal="left" vertical="top"/>
    </xf>
    <xf numFmtId="0" fontId="17" fillId="0" borderId="0" xfId="0" applyFont="1"/>
    <xf numFmtId="165" fontId="17" fillId="0" borderId="0" xfId="0" applyNumberFormat="1" applyFont="1"/>
    <xf numFmtId="0" fontId="1" fillId="0" borderId="0" xfId="0" applyFont="1" applyAlignment="1">
      <alignment vertical="top"/>
    </xf>
    <xf numFmtId="0" fontId="1" fillId="0" borderId="0" xfId="0" quotePrefix="1" applyFont="1" applyAlignment="1">
      <alignment horizontal="left" vertical="top" wrapText="1"/>
    </xf>
    <xf numFmtId="0" fontId="1" fillId="0" borderId="0" xfId="0" applyFont="1" applyAlignment="1">
      <alignment horizontal="left" vertical="top" wrapText="1"/>
    </xf>
    <xf numFmtId="0" fontId="19" fillId="0" borderId="0" xfId="0" quotePrefix="1" applyFont="1" applyAlignment="1">
      <alignment horizontal="left" vertical="top" wrapText="1"/>
    </xf>
    <xf numFmtId="0" fontId="22" fillId="0" borderId="0" xfId="0" applyFont="1"/>
    <xf numFmtId="0" fontId="22" fillId="0" borderId="0" xfId="0" applyFont="1" applyAlignment="1">
      <alignment horizontal="right"/>
    </xf>
    <xf numFmtId="4" fontId="22" fillId="0" borderId="0" xfId="0" applyNumberFormat="1" applyFont="1"/>
    <xf numFmtId="0" fontId="22" fillId="0" borderId="0" xfId="0" applyFont="1" applyAlignment="1">
      <alignment horizontal="center"/>
    </xf>
    <xf numFmtId="165" fontId="22" fillId="0" borderId="0" xfId="0" applyNumberFormat="1" applyFont="1"/>
    <xf numFmtId="4" fontId="1" fillId="0" borderId="0" xfId="0" applyNumberFormat="1" applyFont="1" applyProtection="1">
      <protection locked="0"/>
    </xf>
    <xf numFmtId="0" fontId="2" fillId="0" borderId="0" xfId="0" applyFont="1" applyProtection="1"/>
    <xf numFmtId="4" fontId="2" fillId="0" borderId="0" xfId="0" applyNumberFormat="1" applyFont="1" applyProtection="1"/>
    <xf numFmtId="165" fontId="2" fillId="0" borderId="0" xfId="0" applyNumberFormat="1" applyFont="1" applyProtection="1"/>
    <xf numFmtId="165" fontId="21" fillId="0" borderId="0" xfId="0" applyNumberFormat="1" applyFont="1" applyProtection="1"/>
    <xf numFmtId="0" fontId="1" fillId="0" borderId="0" xfId="0" applyFont="1" applyProtection="1"/>
    <xf numFmtId="0" fontId="1" fillId="0" borderId="0" xfId="0" applyFont="1" applyAlignment="1" applyProtection="1">
      <alignment horizontal="right"/>
    </xf>
    <xf numFmtId="4" fontId="1" fillId="0" borderId="0" xfId="0" applyNumberFormat="1" applyFont="1" applyProtection="1"/>
    <xf numFmtId="0" fontId="1" fillId="0" borderId="0" xfId="0" applyFont="1" applyAlignment="1" applyProtection="1">
      <alignment horizontal="center"/>
    </xf>
    <xf numFmtId="0" fontId="2" fillId="0" borderId="0" xfId="0" applyFont="1" applyAlignment="1" applyProtection="1">
      <alignment horizontal="center"/>
    </xf>
    <xf numFmtId="0" fontId="3" fillId="0" borderId="0" xfId="0" applyFont="1" applyProtection="1"/>
    <xf numFmtId="4" fontId="3" fillId="0" borderId="0" xfId="0" applyNumberFormat="1" applyFont="1" applyProtection="1"/>
    <xf numFmtId="165" fontId="3" fillId="0" borderId="0" xfId="0" applyNumberFormat="1" applyFont="1" applyProtection="1"/>
    <xf numFmtId="164" fontId="1" fillId="0" borderId="0" xfId="0" applyNumberFormat="1" applyFont="1" applyAlignment="1" applyProtection="1">
      <alignment vertical="top"/>
    </xf>
    <xf numFmtId="0" fontId="1" fillId="0" borderId="0" xfId="0" applyFont="1" applyAlignment="1" applyProtection="1">
      <alignment horizontal="justify" wrapText="1"/>
    </xf>
    <xf numFmtId="165" fontId="1" fillId="0" borderId="0" xfId="0" applyNumberFormat="1" applyFont="1" applyProtection="1"/>
    <xf numFmtId="4" fontId="24" fillId="0" borderId="0" xfId="0" applyNumberFormat="1" applyFont="1" applyAlignment="1">
      <alignment wrapText="1"/>
    </xf>
    <xf numFmtId="0" fontId="14" fillId="0" borderId="1" xfId="0" applyFont="1" applyFill="1" applyBorder="1"/>
    <xf numFmtId="0" fontId="14" fillId="0" borderId="1" xfId="0" applyFont="1" applyFill="1" applyBorder="1" applyAlignment="1">
      <alignment horizontal="left"/>
    </xf>
    <xf numFmtId="0" fontId="14" fillId="0" borderId="1" xfId="0" applyFont="1" applyFill="1" applyBorder="1" applyAlignment="1">
      <alignment wrapText="1"/>
    </xf>
    <xf numFmtId="0" fontId="2" fillId="0" borderId="0" xfId="0" applyFont="1" applyFill="1" applyBorder="1"/>
    <xf numFmtId="0" fontId="1" fillId="0" borderId="0" xfId="0" applyFont="1" applyFill="1" applyBorder="1"/>
    <xf numFmtId="4" fontId="22" fillId="0" borderId="0" xfId="0" applyNumberFormat="1" applyFont="1" applyProtection="1">
      <protection locked="0"/>
    </xf>
    <xf numFmtId="168" fontId="12" fillId="0" borderId="0" xfId="0" applyNumberFormat="1" applyFont="1" applyAlignment="1" applyProtection="1">
      <alignment vertical="center"/>
      <protection locked="0"/>
    </xf>
    <xf numFmtId="0" fontId="26" fillId="0" borderId="0" xfId="0" applyFont="1" applyAlignment="1">
      <alignment horizontal="left" vertical="top" wrapText="1"/>
    </xf>
    <xf numFmtId="0" fontId="25" fillId="0" borderId="0" xfId="0" applyFont="1" applyAlignment="1">
      <alignment horizontal="left" vertical="top" wrapText="1"/>
    </xf>
    <xf numFmtId="0" fontId="23" fillId="0" borderId="0" xfId="0" applyFont="1" applyAlignment="1">
      <alignment horizontal="left" vertical="top" wrapText="1"/>
    </xf>
    <xf numFmtId="4" fontId="24" fillId="0" borderId="0" xfId="0" applyNumberFormat="1" applyFont="1" applyAlignment="1">
      <alignment horizontal="left" wrapText="1"/>
    </xf>
    <xf numFmtId="0" fontId="14" fillId="0" borderId="0" xfId="0" applyFont="1" applyProtection="1"/>
    <xf numFmtId="0" fontId="20" fillId="0" borderId="0" xfId="0" applyFont="1"/>
    <xf numFmtId="49" fontId="8" fillId="2" borderId="0" xfId="0" applyNumberFormat="1" applyFont="1" applyFill="1" applyAlignment="1">
      <alignment horizontal="left" readingOrder="1"/>
    </xf>
    <xf numFmtId="0" fontId="8" fillId="2" borderId="0" xfId="0" applyFont="1" applyFill="1" applyAlignment="1">
      <alignment readingOrder="1"/>
    </xf>
    <xf numFmtId="170" fontId="27" fillId="2" borderId="0" xfId="0" applyNumberFormat="1" applyFont="1" applyFill="1" applyAlignment="1">
      <alignment horizontal="right" vertical="center"/>
    </xf>
    <xf numFmtId="165" fontId="27" fillId="2" borderId="0" xfId="0" applyNumberFormat="1" applyFont="1" applyFill="1"/>
    <xf numFmtId="171" fontId="27" fillId="2" borderId="0" xfId="0" applyNumberFormat="1" applyFont="1" applyFill="1"/>
    <xf numFmtId="0" fontId="27" fillId="2" borderId="0" xfId="0" applyFont="1" applyFill="1"/>
    <xf numFmtId="0" fontId="28" fillId="2" borderId="0" xfId="0" applyFont="1" applyFill="1" applyAlignment="1">
      <alignment readingOrder="1"/>
    </xf>
    <xf numFmtId="170" fontId="29" fillId="2" borderId="0" xfId="0" applyNumberFormat="1" applyFont="1" applyFill="1" applyAlignment="1">
      <alignment horizontal="right" vertical="center"/>
    </xf>
    <xf numFmtId="165" fontId="29" fillId="2" borderId="0" xfId="0" applyNumberFormat="1" applyFont="1" applyFill="1"/>
    <xf numFmtId="171" fontId="29" fillId="2" borderId="0" xfId="0" applyNumberFormat="1" applyFont="1" applyFill="1"/>
    <xf numFmtId="0" fontId="29" fillId="2" borderId="0" xfId="0" applyFont="1" applyFill="1"/>
    <xf numFmtId="1" fontId="28" fillId="2" borderId="0" xfId="0" applyNumberFormat="1" applyFont="1" applyFill="1" applyAlignment="1">
      <alignment horizontal="left"/>
    </xf>
    <xf numFmtId="0" fontId="29" fillId="2" borderId="0" xfId="0" applyFont="1" applyFill="1" applyAlignment="1">
      <alignment readingOrder="1"/>
    </xf>
    <xf numFmtId="0" fontId="29" fillId="0" borderId="0" xfId="0" applyFont="1" applyAlignment="1">
      <alignment horizontal="justify" vertical="center"/>
    </xf>
    <xf numFmtId="0" fontId="29" fillId="0" borderId="0" xfId="0" applyFont="1" applyAlignment="1">
      <alignment readingOrder="1"/>
    </xf>
    <xf numFmtId="0" fontId="28" fillId="0" borderId="0" xfId="0" applyFont="1" applyAlignment="1">
      <alignment horizontal="justify" vertical="center"/>
    </xf>
    <xf numFmtId="49" fontId="29" fillId="2" borderId="2" xfId="0" applyNumberFormat="1" applyFont="1" applyFill="1" applyBorder="1" applyAlignment="1">
      <alignment horizontal="left" vertical="center"/>
    </xf>
    <xf numFmtId="0" fontId="29" fillId="2" borderId="0" xfId="0" applyFont="1" applyFill="1" applyAlignment="1">
      <alignment vertical="center"/>
    </xf>
    <xf numFmtId="0" fontId="30" fillId="2" borderId="0" xfId="0" applyFont="1" applyFill="1"/>
    <xf numFmtId="49" fontId="29" fillId="2" borderId="0" xfId="0" applyNumberFormat="1" applyFont="1" applyFill="1" applyAlignment="1">
      <alignment horizontal="left" vertical="center"/>
    </xf>
    <xf numFmtId="49" fontId="29" fillId="2" borderId="1" xfId="0" applyNumberFormat="1" applyFont="1" applyFill="1" applyBorder="1" applyAlignment="1">
      <alignment horizontal="left" vertical="center"/>
    </xf>
    <xf numFmtId="0" fontId="28" fillId="2" borderId="1" xfId="0" applyFont="1" applyFill="1" applyBorder="1" applyAlignment="1">
      <alignment horizontal="left" vertical="center"/>
    </xf>
    <xf numFmtId="170" fontId="28" fillId="2" borderId="1" xfId="4" applyNumberFormat="1" applyFont="1" applyFill="1" applyBorder="1" applyAlignment="1">
      <alignment horizontal="left" vertical="center"/>
    </xf>
    <xf numFmtId="49" fontId="28" fillId="2" borderId="3" xfId="4" applyNumberFormat="1" applyFont="1" applyFill="1" applyBorder="1" applyAlignment="1">
      <alignment horizontal="left" vertical="center"/>
    </xf>
    <xf numFmtId="49" fontId="28" fillId="2" borderId="3" xfId="4" applyNumberFormat="1" applyFont="1" applyFill="1" applyBorder="1" applyAlignment="1">
      <alignment vertical="center"/>
    </xf>
    <xf numFmtId="170" fontId="28" fillId="2" borderId="3" xfId="4" applyNumberFormat="1" applyFont="1" applyFill="1" applyBorder="1" applyAlignment="1">
      <alignment horizontal="center" wrapText="1"/>
    </xf>
    <xf numFmtId="172" fontId="28" fillId="2" borderId="0" xfId="0" applyNumberFormat="1" applyFont="1" applyFill="1" applyAlignment="1">
      <alignment horizontal="left"/>
    </xf>
    <xf numFmtId="173" fontId="28" fillId="3" borderId="0" xfId="0" applyNumberFormat="1" applyFont="1" applyFill="1" applyAlignment="1">
      <alignment horizontal="left"/>
    </xf>
    <xf numFmtId="0" fontId="28" fillId="3" borderId="0" xfId="0" applyFont="1" applyFill="1" applyAlignment="1">
      <alignment readingOrder="1"/>
    </xf>
    <xf numFmtId="170" fontId="29" fillId="3" borderId="0" xfId="0" applyNumberFormat="1" applyFont="1" applyFill="1" applyAlignment="1">
      <alignment horizontal="right" vertical="center"/>
    </xf>
    <xf numFmtId="16" fontId="31" fillId="0" borderId="0" xfId="0" applyNumberFormat="1" applyFont="1"/>
    <xf numFmtId="0" fontId="32" fillId="0" borderId="0" xfId="0" applyFont="1" applyAlignment="1">
      <alignment horizontal="left" vertical="top" wrapText="1"/>
    </xf>
    <xf numFmtId="0" fontId="31" fillId="0" borderId="0" xfId="0" applyFont="1" applyAlignment="1">
      <alignment horizontal="left" vertical="top"/>
    </xf>
    <xf numFmtId="4" fontId="31" fillId="0" borderId="0" xfId="0" applyNumberFormat="1" applyFont="1"/>
    <xf numFmtId="174" fontId="31" fillId="0" borderId="0" xfId="0" applyNumberFormat="1" applyFont="1"/>
    <xf numFmtId="0" fontId="31" fillId="0" borderId="0" xfId="0" applyFont="1"/>
    <xf numFmtId="175" fontId="28" fillId="2" borderId="0" xfId="0" applyNumberFormat="1" applyFont="1" applyFill="1" applyAlignment="1">
      <alignment horizontal="left"/>
    </xf>
    <xf numFmtId="0" fontId="33" fillId="4" borderId="0" xfId="0" applyFont="1" applyFill="1" applyAlignment="1">
      <alignment readingOrder="1"/>
    </xf>
    <xf numFmtId="173" fontId="28" fillId="2" borderId="0" xfId="0" applyNumberFormat="1" applyFont="1" applyFill="1" applyAlignment="1">
      <alignment horizontal="left"/>
    </xf>
    <xf numFmtId="176" fontId="28" fillId="0" borderId="0" xfId="0" applyNumberFormat="1" applyFont="1" applyAlignment="1">
      <alignment horizontal="left"/>
    </xf>
    <xf numFmtId="0" fontId="28" fillId="0" borderId="0" xfId="0" applyFont="1" applyAlignment="1">
      <alignment readingOrder="1"/>
    </xf>
    <xf numFmtId="169" fontId="29" fillId="2" borderId="0" xfId="0" applyNumberFormat="1" applyFont="1" applyFill="1"/>
    <xf numFmtId="177" fontId="28" fillId="2" borderId="0" xfId="0" applyNumberFormat="1" applyFont="1" applyFill="1" applyAlignment="1">
      <alignment horizontal="left"/>
    </xf>
    <xf numFmtId="0" fontId="29" fillId="0" borderId="0" xfId="0" applyFont="1" applyAlignment="1">
      <alignment vertical="top" wrapText="1" readingOrder="1"/>
    </xf>
    <xf numFmtId="0" fontId="36" fillId="0" borderId="0" xfId="0" applyFont="1" applyAlignment="1">
      <alignment horizontal="left" vertical="top" wrapText="1"/>
    </xf>
    <xf numFmtId="0" fontId="29" fillId="0" borderId="0" xfId="0" applyFont="1" applyAlignment="1">
      <alignment horizontal="left" vertical="top" wrapText="1"/>
    </xf>
    <xf numFmtId="170" fontId="29" fillId="2" borderId="0" xfId="0" applyNumberFormat="1" applyFont="1" applyFill="1" applyAlignment="1">
      <alignment horizontal="left" vertical="top" wrapText="1"/>
    </xf>
    <xf numFmtId="170" fontId="29" fillId="0" borderId="0" xfId="0" applyNumberFormat="1" applyFont="1" applyAlignment="1">
      <alignment horizontal="right" vertical="center"/>
    </xf>
    <xf numFmtId="169" fontId="29" fillId="0" borderId="0" xfId="0" applyNumberFormat="1" applyFont="1"/>
    <xf numFmtId="0" fontId="29" fillId="0" borderId="0" xfId="0" applyFont="1"/>
    <xf numFmtId="177" fontId="28" fillId="0" borderId="0" xfId="0" applyNumberFormat="1" applyFont="1" applyAlignment="1">
      <alignment horizontal="left"/>
    </xf>
    <xf numFmtId="170" fontId="29" fillId="0" borderId="0" xfId="0" applyNumberFormat="1" applyFont="1" applyAlignment="1">
      <alignment horizontal="left" vertical="top" wrapText="1"/>
    </xf>
    <xf numFmtId="169" fontId="29" fillId="0" borderId="1" xfId="0" applyNumberFormat="1" applyFont="1" applyBorder="1"/>
    <xf numFmtId="0" fontId="29" fillId="0" borderId="0" xfId="0" applyFont="1" applyAlignment="1">
      <alignment horizontal="left" readingOrder="1"/>
    </xf>
    <xf numFmtId="176" fontId="28" fillId="2" borderId="0" xfId="0" applyNumberFormat="1" applyFont="1" applyFill="1" applyAlignment="1">
      <alignment horizontal="left"/>
    </xf>
    <xf numFmtId="0" fontId="33" fillId="0" borderId="0" xfId="0" applyFont="1" applyAlignment="1">
      <alignment readingOrder="1"/>
    </xf>
    <xf numFmtId="178" fontId="28" fillId="0" borderId="0" xfId="0" applyNumberFormat="1" applyFont="1" applyAlignment="1">
      <alignment horizontal="left"/>
    </xf>
    <xf numFmtId="179" fontId="28" fillId="0" borderId="0" xfId="0" applyNumberFormat="1" applyFont="1" applyAlignment="1">
      <alignment horizontal="left"/>
    </xf>
    <xf numFmtId="176" fontId="28" fillId="0" borderId="0" xfId="4" applyNumberFormat="1" applyFont="1" applyAlignment="1">
      <alignment horizontal="left"/>
    </xf>
    <xf numFmtId="0" fontId="28" fillId="0" borderId="0" xfId="4" applyFont="1" applyAlignment="1">
      <alignment readingOrder="1"/>
    </xf>
    <xf numFmtId="0" fontId="29" fillId="0" borderId="0" xfId="4" applyFont="1" applyAlignment="1">
      <alignment horizontal="left" readingOrder="1"/>
    </xf>
    <xf numFmtId="165" fontId="29" fillId="0" borderId="0" xfId="4" applyNumberFormat="1" applyFont="1"/>
    <xf numFmtId="0" fontId="37" fillId="0" borderId="0" xfId="4" applyFont="1"/>
    <xf numFmtId="173" fontId="28" fillId="0" borderId="0" xfId="4" applyNumberFormat="1" applyFont="1" applyAlignment="1">
      <alignment horizontal="left"/>
    </xf>
    <xf numFmtId="0" fontId="29" fillId="0" borderId="0" xfId="4" applyFont="1" applyAlignment="1">
      <alignment wrapText="1" readingOrder="1"/>
    </xf>
    <xf numFmtId="170" fontId="29" fillId="0" borderId="0" xfId="4" applyNumberFormat="1" applyFont="1" applyAlignment="1">
      <alignment horizontal="left" vertical="center"/>
    </xf>
    <xf numFmtId="170" fontId="29" fillId="0" borderId="0" xfId="4" applyNumberFormat="1" applyFont="1" applyAlignment="1">
      <alignment horizontal="right" vertical="center"/>
    </xf>
    <xf numFmtId="171" fontId="29" fillId="0" borderId="0" xfId="4" applyNumberFormat="1" applyFont="1"/>
    <xf numFmtId="0" fontId="30" fillId="0" borderId="0" xfId="4" applyFont="1"/>
    <xf numFmtId="0" fontId="29" fillId="0" borderId="0" xfId="4" applyFont="1" applyAlignment="1">
      <alignment horizontal="left" vertical="top" wrapText="1" readingOrder="1"/>
    </xf>
    <xf numFmtId="0" fontId="29" fillId="0" borderId="0" xfId="4" applyFont="1" applyAlignment="1">
      <alignment readingOrder="1"/>
    </xf>
    <xf numFmtId="0" fontId="29" fillId="0" borderId="0" xfId="4" applyFont="1"/>
    <xf numFmtId="0" fontId="29" fillId="0" borderId="0" xfId="4" applyFont="1" applyAlignment="1">
      <alignment horizontal="left" vertical="top" wrapText="1"/>
    </xf>
    <xf numFmtId="0" fontId="29" fillId="0" borderId="0" xfId="4" applyFont="1" applyAlignment="1">
      <alignment vertical="top" wrapText="1" readingOrder="1"/>
    </xf>
    <xf numFmtId="0" fontId="30" fillId="0" borderId="0" xfId="0" applyFont="1"/>
    <xf numFmtId="175" fontId="28" fillId="0" borderId="0" xfId="0" applyNumberFormat="1" applyFont="1" applyAlignment="1">
      <alignment horizontal="left"/>
    </xf>
    <xf numFmtId="0" fontId="28" fillId="0" borderId="0" xfId="4" applyFont="1" applyAlignment="1">
      <alignment wrapText="1" readingOrder="1"/>
    </xf>
    <xf numFmtId="166" fontId="29" fillId="0" borderId="0" xfId="4" applyNumberFormat="1" applyFont="1" applyAlignment="1">
      <alignment horizontal="left" vertical="center"/>
    </xf>
    <xf numFmtId="169" fontId="29" fillId="0" borderId="0" xfId="4" applyNumberFormat="1" applyFont="1"/>
    <xf numFmtId="0" fontId="36" fillId="0" borderId="0" xfId="4" applyFont="1" applyAlignment="1">
      <alignment horizontal="left" vertical="top" wrapText="1"/>
    </xf>
    <xf numFmtId="0" fontId="38" fillId="0" borderId="0" xfId="4" quotePrefix="1" applyFont="1" applyAlignment="1">
      <alignment wrapText="1" readingOrder="1"/>
    </xf>
    <xf numFmtId="165" fontId="29" fillId="0" borderId="0" xfId="4" applyNumberFormat="1" applyFont="1" applyProtection="1">
      <protection locked="0"/>
    </xf>
    <xf numFmtId="180" fontId="28" fillId="2" borderId="0" xfId="0" applyNumberFormat="1" applyFont="1" applyFill="1" applyAlignment="1">
      <alignment horizontal="left"/>
    </xf>
    <xf numFmtId="0" fontId="29" fillId="0" borderId="0" xfId="0" applyFont="1" applyAlignment="1">
      <alignment wrapText="1" readingOrder="1"/>
    </xf>
    <xf numFmtId="49" fontId="28" fillId="0" borderId="0" xfId="4" applyNumberFormat="1" applyFont="1" applyAlignment="1">
      <alignment vertical="center"/>
    </xf>
    <xf numFmtId="170" fontId="31" fillId="0" borderId="0" xfId="5" applyNumberFormat="1" applyFont="1" applyAlignment="1">
      <alignment horizontal="right" vertical="center"/>
    </xf>
    <xf numFmtId="174" fontId="31" fillId="0" borderId="0" xfId="6" applyNumberFormat="1" applyFont="1"/>
    <xf numFmtId="0" fontId="40" fillId="0" borderId="0" xfId="5" applyFont="1" applyProtection="1">
      <protection locked="0"/>
    </xf>
    <xf numFmtId="181" fontId="32" fillId="0" borderId="0" xfId="4" applyNumberFormat="1" applyFont="1" applyAlignment="1">
      <alignment horizontal="center" vertical="top"/>
    </xf>
    <xf numFmtId="0" fontId="29" fillId="0" borderId="0" xfId="0" applyFont="1" applyAlignment="1">
      <alignment vertical="top" wrapText="1"/>
    </xf>
    <xf numFmtId="0" fontId="31" fillId="0" borderId="0" xfId="6" applyFont="1"/>
    <xf numFmtId="0" fontId="40" fillId="0" borderId="0" xfId="6" applyFont="1"/>
    <xf numFmtId="170" fontId="31" fillId="0" borderId="0" xfId="4" applyNumberFormat="1" applyFont="1" applyAlignment="1">
      <alignment horizontal="right" vertical="center"/>
    </xf>
    <xf numFmtId="174" fontId="40" fillId="0" borderId="0" xfId="6" applyNumberFormat="1" applyFont="1"/>
    <xf numFmtId="49" fontId="29" fillId="0" borderId="0" xfId="0" applyNumberFormat="1" applyFont="1" applyAlignment="1">
      <alignment horizontal="right" vertical="center"/>
    </xf>
    <xf numFmtId="169" fontId="40" fillId="0" borderId="0" xfId="6" applyNumberFormat="1" applyFont="1"/>
    <xf numFmtId="49" fontId="29" fillId="2" borderId="0" xfId="0" applyNumberFormat="1" applyFont="1" applyFill="1" applyAlignment="1">
      <alignment horizontal="right" vertical="center"/>
    </xf>
    <xf numFmtId="0" fontId="29" fillId="0" borderId="0" xfId="4" applyFont="1" applyProtection="1">
      <protection locked="0"/>
    </xf>
    <xf numFmtId="170" fontId="28" fillId="0" borderId="0" xfId="4" applyNumberFormat="1" applyFont="1" applyAlignment="1">
      <alignment horizontal="right" vertical="center"/>
    </xf>
    <xf numFmtId="174" fontId="29" fillId="0" borderId="0" xfId="0" applyNumberFormat="1" applyFont="1"/>
    <xf numFmtId="182" fontId="28" fillId="0" borderId="0" xfId="4" applyNumberFormat="1" applyFont="1" applyAlignment="1">
      <alignment horizontal="left"/>
    </xf>
    <xf numFmtId="0" fontId="23" fillId="0" borderId="0" xfId="0" applyFont="1"/>
    <xf numFmtId="0" fontId="41" fillId="0" borderId="0" xfId="0" applyFont="1"/>
    <xf numFmtId="165" fontId="29" fillId="0" borderId="1" xfId="4" applyNumberFormat="1" applyFont="1" applyBorder="1"/>
    <xf numFmtId="183" fontId="28" fillId="0" borderId="0" xfId="4" applyNumberFormat="1" applyFont="1" applyAlignment="1">
      <alignment horizontal="left"/>
    </xf>
    <xf numFmtId="172" fontId="30" fillId="2" borderId="0" xfId="0" applyNumberFormat="1" applyFont="1" applyFill="1"/>
    <xf numFmtId="0" fontId="42" fillId="2" borderId="0" xfId="0" applyFont="1" applyFill="1"/>
    <xf numFmtId="170" fontId="30" fillId="2" borderId="0" xfId="0" applyNumberFormat="1" applyFont="1" applyFill="1" applyAlignment="1">
      <alignment horizontal="right" vertical="center"/>
    </xf>
    <xf numFmtId="165" fontId="30" fillId="2" borderId="0" xfId="0" applyNumberFormat="1" applyFont="1" applyFill="1"/>
    <xf numFmtId="171" fontId="30" fillId="2" borderId="0" xfId="0" applyNumberFormat="1" applyFont="1" applyFill="1"/>
    <xf numFmtId="172" fontId="43" fillId="2" borderId="0" xfId="0" applyNumberFormat="1" applyFont="1" applyFill="1" applyAlignment="1">
      <alignment horizontal="left"/>
    </xf>
    <xf numFmtId="170" fontId="42" fillId="2" borderId="0" xfId="0" applyNumberFormat="1" applyFont="1" applyFill="1" applyAlignment="1">
      <alignment horizontal="right" vertical="center"/>
    </xf>
    <xf numFmtId="165" fontId="42" fillId="2" borderId="0" xfId="0" applyNumberFormat="1" applyFont="1" applyFill="1"/>
    <xf numFmtId="171" fontId="42" fillId="2" borderId="0" xfId="0" applyNumberFormat="1" applyFont="1" applyFill="1"/>
    <xf numFmtId="184" fontId="29" fillId="2" borderId="0" xfId="0" applyNumberFormat="1" applyFont="1" applyFill="1" applyAlignment="1">
      <alignment horizontal="right" vertical="center"/>
    </xf>
    <xf numFmtId="178" fontId="28" fillId="0" borderId="0" xfId="0" applyNumberFormat="1" applyFont="1" applyAlignment="1">
      <alignment horizontal="left" vertical="top"/>
    </xf>
    <xf numFmtId="0" fontId="28" fillId="0" borderId="0" xfId="0" applyFont="1" applyAlignment="1">
      <alignment wrapText="1" readingOrder="1"/>
    </xf>
    <xf numFmtId="0" fontId="29" fillId="2" borderId="0" xfId="0" applyFont="1" applyFill="1" applyAlignment="1">
      <alignment wrapText="1" readingOrder="1"/>
    </xf>
    <xf numFmtId="0" fontId="29" fillId="2" borderId="4" xfId="0" applyFont="1" applyFill="1" applyBorder="1" applyAlignment="1">
      <alignment readingOrder="1"/>
    </xf>
    <xf numFmtId="175" fontId="28" fillId="2" borderId="5" xfId="0" applyNumberFormat="1" applyFont="1" applyFill="1" applyBorder="1" applyAlignment="1">
      <alignment horizontal="left"/>
    </xf>
    <xf numFmtId="0" fontId="28" fillId="2" borderId="5" xfId="0" applyFont="1" applyFill="1" applyBorder="1" applyAlignment="1">
      <alignment readingOrder="1"/>
    </xf>
    <xf numFmtId="170" fontId="29" fillId="2" borderId="5" xfId="0" applyNumberFormat="1" applyFont="1" applyFill="1" applyBorder="1" applyAlignment="1">
      <alignment horizontal="right" vertical="center"/>
    </xf>
    <xf numFmtId="169" fontId="29" fillId="2" borderId="5" xfId="0" applyNumberFormat="1" applyFont="1" applyFill="1" applyBorder="1"/>
    <xf numFmtId="0" fontId="42" fillId="2" borderId="0" xfId="0" applyFont="1" applyFill="1" applyAlignment="1">
      <alignment readingOrder="1"/>
    </xf>
    <xf numFmtId="0" fontId="29" fillId="2" borderId="0" xfId="4" applyFont="1" applyFill="1" applyProtection="1">
      <protection locked="0"/>
    </xf>
    <xf numFmtId="1" fontId="28" fillId="5" borderId="0" xfId="4" applyNumberFormat="1" applyFont="1" applyFill="1" applyAlignment="1">
      <alignment horizontal="left" readingOrder="1"/>
    </xf>
    <xf numFmtId="0" fontId="28" fillId="5" borderId="0" xfId="4" applyFont="1" applyFill="1" applyAlignment="1">
      <alignment readingOrder="1"/>
    </xf>
    <xf numFmtId="170" fontId="29" fillId="5" borderId="0" xfId="4" applyNumberFormat="1" applyFont="1" applyFill="1" applyAlignment="1">
      <alignment horizontal="right" vertical="center"/>
    </xf>
    <xf numFmtId="165" fontId="29" fillId="5" borderId="0" xfId="4" applyNumberFormat="1" applyFont="1" applyFill="1"/>
    <xf numFmtId="175" fontId="28" fillId="4" borderId="0" xfId="0" applyNumberFormat="1" applyFont="1" applyFill="1" applyAlignment="1">
      <alignment horizontal="left"/>
    </xf>
    <xf numFmtId="170" fontId="29" fillId="4" borderId="0" xfId="0" applyNumberFormat="1" applyFont="1" applyFill="1" applyAlignment="1">
      <alignment horizontal="right" vertical="center"/>
    </xf>
    <xf numFmtId="169" fontId="29" fillId="4" borderId="0" xfId="0" applyNumberFormat="1" applyFont="1" applyFill="1"/>
    <xf numFmtId="185" fontId="28" fillId="0" borderId="0" xfId="4" applyNumberFormat="1" applyFont="1" applyAlignment="1">
      <alignment horizontal="left" vertical="top"/>
    </xf>
    <xf numFmtId="0" fontId="8" fillId="0" borderId="0" xfId="0" applyFont="1" applyAlignment="1">
      <alignment horizontal="center" vertical="top" wrapText="1" readingOrder="1"/>
    </xf>
    <xf numFmtId="0" fontId="28" fillId="0" borderId="0" xfId="0" applyFont="1" applyAlignment="1">
      <alignment vertical="top" wrapText="1" readingOrder="1"/>
    </xf>
    <xf numFmtId="0" fontId="38" fillId="0" borderId="0" xfId="0" applyFont="1" applyAlignment="1">
      <alignment vertical="top" wrapText="1" readingOrder="1"/>
    </xf>
    <xf numFmtId="186" fontId="28" fillId="0" borderId="0" xfId="4" applyNumberFormat="1" applyFont="1" applyAlignment="1">
      <alignment horizontal="left"/>
    </xf>
    <xf numFmtId="49" fontId="29" fillId="0" borderId="0" xfId="0" applyNumberFormat="1" applyFont="1" applyAlignment="1" applyProtection="1">
      <alignment vertical="center"/>
      <protection locked="0"/>
    </xf>
    <xf numFmtId="187" fontId="28" fillId="0" borderId="0" xfId="4" applyNumberFormat="1" applyFont="1" applyAlignment="1">
      <alignment horizontal="left" vertical="center"/>
    </xf>
    <xf numFmtId="0" fontId="38" fillId="0" borderId="0" xfId="0" applyFont="1" applyAlignment="1">
      <alignment horizontal="right" vertical="top" wrapText="1"/>
    </xf>
    <xf numFmtId="0" fontId="38" fillId="0" borderId="0" xfId="0" applyFont="1" applyAlignment="1">
      <alignment horizontal="left" vertical="top" wrapText="1"/>
    </xf>
    <xf numFmtId="187" fontId="29" fillId="0" borderId="0" xfId="0" applyNumberFormat="1" applyFont="1" applyAlignment="1">
      <alignment vertical="center"/>
    </xf>
    <xf numFmtId="49" fontId="29" fillId="0" borderId="0" xfId="4" applyNumberFormat="1" applyFont="1" applyAlignment="1">
      <alignment vertical="center"/>
    </xf>
    <xf numFmtId="0" fontId="45" fillId="0" borderId="0" xfId="4" applyFont="1" applyAlignment="1">
      <alignment wrapText="1" readingOrder="1"/>
    </xf>
    <xf numFmtId="49" fontId="29" fillId="0" borderId="0" xfId="0" applyNumberFormat="1" applyFont="1" applyAlignment="1">
      <alignment horizontal="left" vertical="top" wrapText="1"/>
    </xf>
    <xf numFmtId="49" fontId="29" fillId="0" borderId="0" xfId="6" applyNumberFormat="1" applyFont="1" applyAlignment="1">
      <alignment horizontal="left" vertical="top" wrapText="1"/>
    </xf>
    <xf numFmtId="49" fontId="5" fillId="0" borderId="0" xfId="6" applyNumberFormat="1" applyFont="1" applyAlignment="1">
      <alignment horizontal="left" vertical="top" wrapText="1"/>
    </xf>
    <xf numFmtId="49" fontId="0" fillId="0" borderId="0" xfId="0" applyNumberFormat="1" applyAlignment="1">
      <alignment wrapText="1"/>
    </xf>
    <xf numFmtId="49" fontId="0" fillId="0" borderId="0" xfId="0" applyNumberFormat="1"/>
    <xf numFmtId="0" fontId="28" fillId="0" borderId="0" xfId="4" applyFont="1" applyAlignment="1">
      <alignment vertical="top" wrapText="1" readingOrder="1"/>
    </xf>
    <xf numFmtId="0" fontId="38" fillId="0" borderId="0" xfId="4" applyFont="1" applyAlignment="1">
      <alignment readingOrder="1"/>
    </xf>
    <xf numFmtId="0" fontId="29" fillId="0" borderId="0" xfId="5" applyFont="1" applyAlignment="1">
      <alignment readingOrder="1"/>
    </xf>
    <xf numFmtId="0" fontId="46" fillId="0" borderId="0" xfId="5" applyFont="1" applyAlignment="1">
      <alignment readingOrder="1"/>
    </xf>
    <xf numFmtId="0" fontId="29" fillId="0" borderId="0" xfId="4" applyFont="1" applyAlignment="1">
      <alignment vertical="top" readingOrder="1"/>
    </xf>
    <xf numFmtId="0" fontId="28" fillId="0" borderId="0" xfId="4" applyFont="1" applyAlignment="1">
      <alignment vertical="top" readingOrder="1"/>
    </xf>
    <xf numFmtId="165" fontId="29" fillId="0" borderId="0" xfId="0" applyNumberFormat="1" applyFont="1"/>
    <xf numFmtId="186" fontId="28" fillId="0" borderId="0" xfId="0" applyNumberFormat="1" applyFont="1" applyAlignment="1">
      <alignment horizontal="left"/>
    </xf>
    <xf numFmtId="0" fontId="35" fillId="0" borderId="0" xfId="0" applyFont="1" applyAlignment="1">
      <alignment wrapText="1" readingOrder="1"/>
    </xf>
    <xf numFmtId="170" fontId="28" fillId="0" borderId="0" xfId="0" applyNumberFormat="1" applyFont="1" applyAlignment="1">
      <alignment horizontal="right" vertical="center"/>
    </xf>
    <xf numFmtId="165" fontId="28" fillId="0" borderId="0" xfId="0" applyNumberFormat="1" applyFont="1"/>
    <xf numFmtId="0" fontId="28" fillId="0" borderId="0" xfId="0" applyFont="1"/>
    <xf numFmtId="188" fontId="28" fillId="0" borderId="0" xfId="4" applyNumberFormat="1" applyFont="1" applyAlignment="1">
      <alignment horizontal="left" vertical="top"/>
    </xf>
    <xf numFmtId="189" fontId="28" fillId="0" borderId="0" xfId="4" applyNumberFormat="1" applyFont="1" applyAlignment="1">
      <alignment horizontal="left" vertical="top"/>
    </xf>
    <xf numFmtId="0" fontId="29" fillId="0" borderId="0" xfId="0" applyFont="1" applyAlignment="1">
      <alignment horizontal="left"/>
    </xf>
    <xf numFmtId="49" fontId="47" fillId="0" borderId="0" xfId="0" applyNumberFormat="1" applyFont="1" applyAlignment="1">
      <alignment horizontal="left" vertical="top" wrapText="1"/>
    </xf>
    <xf numFmtId="0" fontId="48" fillId="0" borderId="0" xfId="0" applyFont="1" applyAlignment="1">
      <alignment horizontal="justify" vertical="top" wrapText="1"/>
    </xf>
    <xf numFmtId="0" fontId="49" fillId="0" borderId="0" xfId="0" applyFont="1" applyAlignment="1">
      <alignment horizontal="center" vertical="top" wrapText="1"/>
    </xf>
    <xf numFmtId="0" fontId="49" fillId="0" borderId="0" xfId="0" applyFont="1" applyAlignment="1">
      <alignment horizontal="left" vertical="top" wrapText="1"/>
    </xf>
    <xf numFmtId="0" fontId="50" fillId="0" borderId="0" xfId="0" applyFont="1" applyAlignment="1">
      <alignment wrapText="1"/>
    </xf>
    <xf numFmtId="0" fontId="49" fillId="0" borderId="0" xfId="0" applyFont="1" applyAlignment="1">
      <alignment horizontal="justify" vertical="top" wrapText="1"/>
    </xf>
    <xf numFmtId="185" fontId="10" fillId="0" borderId="0" xfId="4" applyNumberFormat="1" applyFont="1" applyAlignment="1">
      <alignment horizontal="right" vertical="top"/>
    </xf>
    <xf numFmtId="0" fontId="51" fillId="0" borderId="0" xfId="0" applyFont="1" applyAlignment="1">
      <alignment readingOrder="1"/>
    </xf>
    <xf numFmtId="49" fontId="52" fillId="0" borderId="0" xfId="0" applyNumberFormat="1" applyFont="1" applyAlignment="1">
      <alignment horizontal="left" vertical="top" wrapText="1"/>
    </xf>
    <xf numFmtId="49" fontId="49" fillId="0" borderId="0" xfId="0" applyNumberFormat="1" applyFont="1" applyAlignment="1">
      <alignment horizontal="center" vertical="top" wrapText="1"/>
    </xf>
    <xf numFmtId="0" fontId="29" fillId="0" borderId="0" xfId="0" quotePrefix="1" applyFont="1" applyAlignment="1">
      <alignment horizontal="left" vertical="top" wrapText="1"/>
    </xf>
    <xf numFmtId="0" fontId="49" fillId="0" borderId="0" xfId="0" quotePrefix="1" applyFont="1" applyAlignment="1">
      <alignment horizontal="left" vertical="top" wrapText="1"/>
    </xf>
    <xf numFmtId="0" fontId="50" fillId="0" borderId="0" xfId="0" applyFont="1" applyAlignment="1">
      <alignment horizontal="left" vertical="top" wrapText="1"/>
    </xf>
    <xf numFmtId="0" fontId="53" fillId="0" borderId="0" xfId="0" applyFont="1" applyAlignment="1">
      <alignment horizontal="left" vertical="top" wrapText="1"/>
    </xf>
    <xf numFmtId="0" fontId="49" fillId="0" borderId="0" xfId="7" applyFont="1" applyAlignment="1">
      <alignment horizontal="left" vertical="top" wrapText="1"/>
    </xf>
    <xf numFmtId="0" fontId="53" fillId="0" borderId="0" xfId="0" applyFont="1" applyAlignment="1">
      <alignment horizontal="justify" vertical="top" wrapText="1"/>
    </xf>
    <xf numFmtId="0" fontId="49" fillId="0" borderId="0" xfId="0" applyFont="1" applyAlignment="1">
      <alignment vertical="top"/>
    </xf>
    <xf numFmtId="0" fontId="29" fillId="0" borderId="0" xfId="0" applyFont="1" applyAlignment="1">
      <alignment horizontal="justify" vertical="top" wrapText="1"/>
    </xf>
    <xf numFmtId="0" fontId="54" fillId="0" borderId="0" xfId="0" applyFont="1" applyAlignment="1">
      <alignment horizontal="left" vertical="top"/>
    </xf>
    <xf numFmtId="1" fontId="28" fillId="0" borderId="5" xfId="4" applyNumberFormat="1" applyFont="1" applyBorder="1" applyAlignment="1">
      <alignment vertical="center" readingOrder="1"/>
    </xf>
    <xf numFmtId="0" fontId="28" fillId="0" borderId="5" xfId="4" applyFont="1" applyBorder="1" applyAlignment="1">
      <alignment vertical="center" readingOrder="1"/>
    </xf>
    <xf numFmtId="170" fontId="28" fillId="0" borderId="5" xfId="4" applyNumberFormat="1" applyFont="1" applyBorder="1" applyAlignment="1">
      <alignment horizontal="left" vertical="center"/>
    </xf>
    <xf numFmtId="165" fontId="29" fillId="0" borderId="5" xfId="4" applyNumberFormat="1" applyFont="1" applyBorder="1" applyAlignment="1">
      <alignment vertical="center"/>
    </xf>
    <xf numFmtId="0" fontId="29" fillId="0" borderId="0" xfId="4" applyFont="1" applyAlignment="1" applyProtection="1">
      <alignment vertical="center"/>
      <protection locked="0"/>
    </xf>
    <xf numFmtId="172" fontId="28" fillId="0" borderId="0" xfId="0" applyNumberFormat="1" applyFont="1" applyAlignment="1">
      <alignment horizontal="left"/>
    </xf>
    <xf numFmtId="171" fontId="29" fillId="0" borderId="0" xfId="0" applyNumberFormat="1" applyFont="1"/>
    <xf numFmtId="49" fontId="29" fillId="0" borderId="2" xfId="8" applyNumberFormat="1" applyFont="1" applyBorder="1" applyAlignment="1">
      <alignment horizontal="left" vertical="center"/>
    </xf>
    <xf numFmtId="0" fontId="56" fillId="0" borderId="0" xfId="8" applyFont="1" applyAlignment="1">
      <alignment horizontal="left" vertical="top" wrapText="1"/>
    </xf>
    <xf numFmtId="49" fontId="29" fillId="0" borderId="0" xfId="8" applyNumberFormat="1" applyFont="1" applyAlignment="1">
      <alignment horizontal="left" vertical="center"/>
    </xf>
    <xf numFmtId="49" fontId="29" fillId="0" borderId="1" xfId="8" applyNumberFormat="1" applyFont="1" applyBorder="1" applyAlignment="1">
      <alignment horizontal="left" vertical="center"/>
    </xf>
    <xf numFmtId="0" fontId="28" fillId="2" borderId="1" xfId="8" applyFont="1" applyFill="1" applyBorder="1" applyAlignment="1">
      <alignment horizontal="left" vertical="center"/>
    </xf>
    <xf numFmtId="170" fontId="28" fillId="0" borderId="1" xfId="4" applyNumberFormat="1" applyFont="1" applyBorder="1" applyAlignment="1">
      <alignment horizontal="left" vertical="center"/>
    </xf>
    <xf numFmtId="165" fontId="28" fillId="0" borderId="1" xfId="4" applyNumberFormat="1" applyFont="1" applyBorder="1" applyAlignment="1">
      <alignment horizontal="left" vertical="center"/>
    </xf>
    <xf numFmtId="49" fontId="28" fillId="0" borderId="3" xfId="4" applyNumberFormat="1" applyFont="1" applyBorder="1" applyAlignment="1">
      <alignment vertical="center"/>
    </xf>
    <xf numFmtId="170" fontId="28" fillId="0" borderId="3" xfId="4" applyNumberFormat="1" applyFont="1" applyBorder="1" applyAlignment="1">
      <alignment horizontal="center" wrapText="1"/>
    </xf>
    <xf numFmtId="165" fontId="28" fillId="0" borderId="3" xfId="4" applyNumberFormat="1" applyFont="1" applyBorder="1" applyAlignment="1">
      <alignment horizontal="center" wrapText="1"/>
    </xf>
    <xf numFmtId="190" fontId="10" fillId="0" borderId="0" xfId="4" applyNumberFormat="1" applyFont="1" applyAlignment="1">
      <alignment horizontal="left" vertical="top"/>
    </xf>
    <xf numFmtId="0" fontId="10" fillId="0" borderId="0" xfId="4" applyFont="1" applyAlignment="1">
      <alignment readingOrder="1"/>
    </xf>
    <xf numFmtId="170" fontId="5" fillId="0" borderId="0" xfId="4" applyNumberFormat="1" applyFont="1" applyAlignment="1">
      <alignment horizontal="right" vertical="center"/>
    </xf>
    <xf numFmtId="165" fontId="5" fillId="0" borderId="0" xfId="4" applyNumberFormat="1" applyFont="1"/>
    <xf numFmtId="0" fontId="56" fillId="0" borderId="0" xfId="8" applyFont="1"/>
    <xf numFmtId="191" fontId="58" fillId="4" borderId="0" xfId="4" applyNumberFormat="1" applyFont="1" applyFill="1" applyAlignment="1">
      <alignment horizontal="left"/>
    </xf>
    <xf numFmtId="0" fontId="31" fillId="4" borderId="0" xfId="8" applyFont="1" applyFill="1" applyAlignment="1">
      <alignment horizontal="left" vertical="top"/>
    </xf>
    <xf numFmtId="4" fontId="31" fillId="4" borderId="0" xfId="8" applyNumberFormat="1" applyFont="1" applyFill="1"/>
    <xf numFmtId="174" fontId="31" fillId="4" borderId="0" xfId="8" applyNumberFormat="1" applyFont="1" applyFill="1"/>
    <xf numFmtId="192" fontId="28" fillId="0" borderId="0" xfId="4" applyNumberFormat="1" applyFont="1" applyAlignment="1">
      <alignment horizontal="left" vertical="top"/>
    </xf>
    <xf numFmtId="0" fontId="29" fillId="0" borderId="2" xfId="4" applyFont="1" applyBorder="1" applyAlignment="1">
      <alignment vertical="top" wrapText="1" readingOrder="1"/>
    </xf>
    <xf numFmtId="0" fontId="59" fillId="0" borderId="2" xfId="8" applyFont="1" applyBorder="1" applyAlignment="1">
      <alignment horizontal="left" vertical="top"/>
    </xf>
    <xf numFmtId="4" fontId="59" fillId="0" borderId="2" xfId="8" applyNumberFormat="1" applyFont="1" applyBorder="1"/>
    <xf numFmtId="0" fontId="60" fillId="0" borderId="0" xfId="8" applyFont="1"/>
    <xf numFmtId="193" fontId="28" fillId="0" borderId="0" xfId="4" applyNumberFormat="1" applyFont="1" applyAlignment="1">
      <alignment horizontal="left" vertical="top"/>
    </xf>
    <xf numFmtId="0" fontId="59" fillId="0" borderId="0" xfId="8" applyFont="1"/>
    <xf numFmtId="170" fontId="29" fillId="0" borderId="0" xfId="4" applyNumberFormat="1" applyFont="1" applyAlignment="1">
      <alignment horizontal="right"/>
    </xf>
    <xf numFmtId="174" fontId="59" fillId="0" borderId="0" xfId="8" applyNumberFormat="1" applyFont="1"/>
    <xf numFmtId="0" fontId="61" fillId="0" borderId="0" xfId="8" applyFont="1"/>
    <xf numFmtId="190" fontId="28" fillId="0" borderId="0" xfId="4" applyNumberFormat="1" applyFont="1" applyAlignment="1">
      <alignment horizontal="left" vertical="top"/>
    </xf>
    <xf numFmtId="0" fontId="29" fillId="0" borderId="0" xfId="8" applyFont="1" applyAlignment="1">
      <alignment readingOrder="1"/>
    </xf>
    <xf numFmtId="190" fontId="45" fillId="0" borderId="0" xfId="4" applyNumberFormat="1" applyFont="1" applyAlignment="1">
      <alignment horizontal="left" vertical="top"/>
    </xf>
    <xf numFmtId="0" fontId="45" fillId="0" borderId="0" xfId="4" applyFont="1" applyAlignment="1">
      <alignment readingOrder="1"/>
    </xf>
    <xf numFmtId="170" fontId="62" fillId="0" borderId="0" xfId="4" applyNumberFormat="1" applyFont="1" applyAlignment="1">
      <alignment horizontal="right" vertical="center"/>
    </xf>
    <xf numFmtId="165" fontId="62" fillId="0" borderId="0" xfId="4" applyNumberFormat="1" applyFont="1"/>
    <xf numFmtId="174" fontId="60" fillId="0" borderId="0" xfId="8" applyNumberFormat="1" applyFont="1"/>
    <xf numFmtId="194" fontId="28" fillId="0" borderId="0" xfId="4" applyNumberFormat="1" applyFont="1" applyAlignment="1">
      <alignment horizontal="left" vertical="top"/>
    </xf>
    <xf numFmtId="0" fontId="63" fillId="0" borderId="0" xfId="8" applyFont="1"/>
    <xf numFmtId="170" fontId="62" fillId="0" borderId="0" xfId="4" applyNumberFormat="1" applyFont="1" applyAlignment="1">
      <alignment horizontal="right"/>
    </xf>
    <xf numFmtId="194" fontId="45" fillId="0" borderId="0" xfId="4" applyNumberFormat="1" applyFont="1" applyAlignment="1">
      <alignment horizontal="left" vertical="top"/>
    </xf>
    <xf numFmtId="0" fontId="35" fillId="0" borderId="0" xfId="4" applyFont="1" applyAlignment="1">
      <alignment vertical="top" wrapText="1" readingOrder="1"/>
    </xf>
    <xf numFmtId="190" fontId="61" fillId="0" borderId="0" xfId="8" applyNumberFormat="1" applyFont="1"/>
    <xf numFmtId="0" fontId="29" fillId="0" borderId="0" xfId="0" applyFont="1" applyAlignment="1">
      <alignment wrapText="1"/>
    </xf>
    <xf numFmtId="0" fontId="28" fillId="0" borderId="0" xfId="0" applyFont="1" applyAlignment="1">
      <alignment wrapText="1"/>
    </xf>
    <xf numFmtId="195" fontId="28" fillId="0" borderId="0" xfId="4" applyNumberFormat="1" applyFont="1" applyAlignment="1">
      <alignment horizontal="left" vertical="top"/>
    </xf>
    <xf numFmtId="196" fontId="59" fillId="0" borderId="0" xfId="8" applyNumberFormat="1" applyFont="1"/>
    <xf numFmtId="0" fontId="29" fillId="0" borderId="0" xfId="8" applyFont="1" applyAlignment="1">
      <alignment vertical="top" wrapText="1" readingOrder="1"/>
    </xf>
    <xf numFmtId="0" fontId="59" fillId="0" borderId="0" xfId="8" applyFont="1" applyAlignment="1">
      <alignment horizontal="left"/>
    </xf>
    <xf numFmtId="193" fontId="28" fillId="0" borderId="0" xfId="0" applyNumberFormat="1" applyFont="1" applyAlignment="1">
      <alignment horizontal="left"/>
    </xf>
    <xf numFmtId="0" fontId="29" fillId="0" borderId="0" xfId="0" applyFont="1" applyAlignment="1">
      <alignment horizontal="left" vertical="top" wrapText="1" readingOrder="1"/>
    </xf>
    <xf numFmtId="0" fontId="62" fillId="0" borderId="0" xfId="0" applyFont="1"/>
    <xf numFmtId="0" fontId="29" fillId="0" borderId="0" xfId="0" applyFont="1" applyAlignment="1">
      <alignment horizontal="left" vertical="top" readingOrder="1"/>
    </xf>
    <xf numFmtId="0" fontId="59" fillId="0" borderId="0" xfId="8" applyFont="1" applyAlignment="1">
      <alignment horizontal="left" vertical="top"/>
    </xf>
    <xf numFmtId="174" fontId="59" fillId="0" borderId="0" xfId="8" applyNumberFormat="1" applyFont="1" applyAlignment="1">
      <alignment vertical="top"/>
    </xf>
    <xf numFmtId="170" fontId="46" fillId="0" borderId="0" xfId="5" applyNumberFormat="1" applyFont="1" applyAlignment="1">
      <alignment horizontal="right" vertical="center"/>
    </xf>
    <xf numFmtId="165" fontId="46" fillId="0" borderId="0" xfId="5" applyNumberFormat="1" applyFont="1"/>
    <xf numFmtId="165" fontId="29" fillId="0" borderId="0" xfId="8" applyNumberFormat="1" applyFont="1" applyProtection="1">
      <protection locked="0"/>
    </xf>
    <xf numFmtId="0" fontId="62" fillId="0" borderId="0" xfId="8" applyFont="1"/>
    <xf numFmtId="0" fontId="31" fillId="0" borderId="0" xfId="8" applyFont="1"/>
    <xf numFmtId="0" fontId="31" fillId="0" borderId="0" xfId="8" applyFont="1" applyAlignment="1">
      <alignment horizontal="left" vertical="top"/>
    </xf>
    <xf numFmtId="0" fontId="31" fillId="0" borderId="0" xfId="8" applyFont="1" applyAlignment="1">
      <alignment horizontal="center" vertical="top"/>
    </xf>
    <xf numFmtId="4" fontId="31" fillId="0" borderId="0" xfId="8" applyNumberFormat="1" applyFont="1" applyAlignment="1">
      <alignment vertical="top"/>
    </xf>
    <xf numFmtId="174" fontId="31" fillId="0" borderId="0" xfId="8" applyNumberFormat="1" applyFont="1" applyAlignment="1">
      <alignment vertical="top"/>
    </xf>
    <xf numFmtId="0" fontId="56" fillId="0" borderId="0" xfId="8" applyFont="1" applyAlignment="1">
      <alignment horizontal="left" vertical="top"/>
    </xf>
    <xf numFmtId="0" fontId="56" fillId="0" borderId="0" xfId="8" applyFont="1" applyAlignment="1">
      <alignment horizontal="center" vertical="top"/>
    </xf>
    <xf numFmtId="4" fontId="56" fillId="0" borderId="0" xfId="8" applyNumberFormat="1" applyFont="1" applyAlignment="1">
      <alignment vertical="top"/>
    </xf>
    <xf numFmtId="174" fontId="56" fillId="0" borderId="0" xfId="8" applyNumberFormat="1" applyFont="1" applyAlignment="1">
      <alignment vertical="top"/>
    </xf>
    <xf numFmtId="0" fontId="64" fillId="2" borderId="0" xfId="0" applyFont="1" applyFill="1"/>
    <xf numFmtId="1" fontId="28" fillId="2" borderId="2" xfId="0" applyNumberFormat="1" applyFont="1" applyFill="1" applyBorder="1" applyAlignment="1">
      <alignment horizontal="left"/>
    </xf>
    <xf numFmtId="0" fontId="28" fillId="2" borderId="2" xfId="0" applyFont="1" applyFill="1" applyBorder="1" applyAlignment="1">
      <alignment readingOrder="1"/>
    </xf>
    <xf numFmtId="0" fontId="64" fillId="2" borderId="2" xfId="0" applyFont="1" applyFill="1" applyBorder="1"/>
    <xf numFmtId="165" fontId="28" fillId="2" borderId="2" xfId="0" applyNumberFormat="1" applyFont="1" applyFill="1" applyBorder="1" applyAlignment="1">
      <alignment horizontal="center" wrapText="1"/>
    </xf>
    <xf numFmtId="171" fontId="28" fillId="2" borderId="2" xfId="0" applyNumberFormat="1" applyFont="1" applyFill="1" applyBorder="1" applyAlignment="1">
      <alignment horizontal="center" wrapText="1"/>
    </xf>
    <xf numFmtId="1" fontId="65" fillId="2" borderId="0" xfId="0" applyNumberFormat="1" applyFont="1" applyFill="1" applyAlignment="1">
      <alignment horizontal="left"/>
    </xf>
    <xf numFmtId="0" fontId="30" fillId="2" borderId="0" xfId="0" applyFont="1" applyFill="1" applyAlignment="1">
      <alignment readingOrder="1"/>
    </xf>
    <xf numFmtId="1" fontId="30" fillId="2" borderId="0" xfId="0" applyNumberFormat="1" applyFont="1" applyFill="1"/>
    <xf numFmtId="0" fontId="66" fillId="2" borderId="0" xfId="0" applyFont="1" applyFill="1"/>
    <xf numFmtId="49" fontId="8" fillId="2" borderId="0" xfId="0" applyNumberFormat="1" applyFont="1" applyFill="1" applyAlignment="1">
      <alignment horizontal="left"/>
    </xf>
    <xf numFmtId="1" fontId="8" fillId="2" borderId="0" xfId="0" applyNumberFormat="1" applyFont="1" applyFill="1" applyAlignment="1">
      <alignment horizontal="left" vertical="top"/>
    </xf>
    <xf numFmtId="0" fontId="10" fillId="2" borderId="0" xfId="0" applyFont="1" applyFill="1" applyAlignment="1">
      <alignment horizontal="left" wrapText="1"/>
    </xf>
    <xf numFmtId="169" fontId="27" fillId="2" borderId="1" xfId="0" applyNumberFormat="1" applyFont="1" applyFill="1" applyBorder="1"/>
    <xf numFmtId="0" fontId="67" fillId="2" borderId="0" xfId="0" applyFont="1" applyFill="1"/>
    <xf numFmtId="0" fontId="8" fillId="2" borderId="0" xfId="0" applyFont="1" applyFill="1" applyAlignment="1">
      <alignment horizontal="left"/>
    </xf>
    <xf numFmtId="169" fontId="5" fillId="2" borderId="0" xfId="0" applyNumberFormat="1" applyFont="1" applyFill="1"/>
    <xf numFmtId="169" fontId="5" fillId="2" borderId="0" xfId="9" applyNumberFormat="1" applyFont="1" applyFill="1" applyBorder="1"/>
    <xf numFmtId="169" fontId="27" fillId="2" borderId="0" xfId="0" applyNumberFormat="1" applyFont="1" applyFill="1"/>
    <xf numFmtId="0" fontId="5" fillId="2" borderId="0" xfId="0" applyFont="1" applyFill="1" applyAlignment="1">
      <alignment readingOrder="1"/>
    </xf>
    <xf numFmtId="0" fontId="10" fillId="2" borderId="4" xfId="0" applyFont="1" applyFill="1" applyBorder="1" applyAlignment="1">
      <alignment horizontal="left"/>
    </xf>
    <xf numFmtId="0" fontId="5" fillId="2" borderId="4" xfId="0" applyFont="1" applyFill="1" applyBorder="1" applyAlignment="1">
      <alignment readingOrder="1"/>
    </xf>
    <xf numFmtId="169" fontId="5" fillId="2" borderId="4" xfId="0" applyNumberFormat="1" applyFont="1" applyFill="1" applyBorder="1"/>
    <xf numFmtId="49" fontId="8" fillId="2" borderId="5" xfId="0" applyNumberFormat="1" applyFont="1" applyFill="1" applyBorder="1" applyAlignment="1">
      <alignment horizontal="left"/>
    </xf>
    <xf numFmtId="0" fontId="8" fillId="2" borderId="5" xfId="0" applyFont="1" applyFill="1" applyBorder="1" applyAlignment="1">
      <alignment readingOrder="1"/>
    </xf>
    <xf numFmtId="169" fontId="27" fillId="2" borderId="5" xfId="0" applyNumberFormat="1" applyFont="1" applyFill="1" applyBorder="1"/>
    <xf numFmtId="1" fontId="64" fillId="2" borderId="0" xfId="0" applyNumberFormat="1" applyFont="1" applyFill="1"/>
    <xf numFmtId="0" fontId="64" fillId="2" borderId="0" xfId="0" applyFont="1" applyFill="1" applyAlignment="1">
      <alignment readingOrder="1"/>
    </xf>
    <xf numFmtId="165" fontId="64" fillId="2" borderId="0" xfId="0" applyNumberFormat="1" applyFont="1" applyFill="1"/>
    <xf numFmtId="171" fontId="64" fillId="2" borderId="0" xfId="0" applyNumberFormat="1" applyFont="1" applyFill="1"/>
    <xf numFmtId="1" fontId="42" fillId="2" borderId="0" xfId="0" applyNumberFormat="1" applyFont="1" applyFill="1"/>
    <xf numFmtId="1" fontId="43" fillId="2" borderId="0" xfId="0" applyNumberFormat="1" applyFont="1" applyFill="1" applyAlignment="1">
      <alignment horizontal="left"/>
    </xf>
    <xf numFmtId="176" fontId="28" fillId="0" borderId="0" xfId="0" applyNumberFormat="1" applyFont="1" applyFill="1" applyAlignment="1">
      <alignment horizontal="left"/>
    </xf>
    <xf numFmtId="0" fontId="28" fillId="0" borderId="0" xfId="0" applyFont="1" applyFill="1" applyAlignment="1">
      <alignment readingOrder="1"/>
    </xf>
    <xf numFmtId="170" fontId="29" fillId="0" borderId="0" xfId="0" applyNumberFormat="1" applyFont="1" applyFill="1" applyAlignment="1">
      <alignment horizontal="right" vertical="center"/>
    </xf>
    <xf numFmtId="0" fontId="29" fillId="0" borderId="0" xfId="0" applyFont="1" applyFill="1"/>
    <xf numFmtId="177" fontId="28" fillId="0" borderId="0" xfId="0" applyNumberFormat="1" applyFont="1" applyFill="1" applyAlignment="1">
      <alignment horizontal="left"/>
    </xf>
    <xf numFmtId="0" fontId="29" fillId="0" borderId="0" xfId="0" applyFont="1" applyFill="1" applyAlignment="1">
      <alignment vertical="top" wrapText="1" readingOrder="1"/>
    </xf>
    <xf numFmtId="169" fontId="29" fillId="2" borderId="1" xfId="0" applyNumberFormat="1" applyFont="1" applyFill="1" applyBorder="1" applyProtection="1">
      <protection locked="0"/>
    </xf>
    <xf numFmtId="169" fontId="29" fillId="0" borderId="1" xfId="0" applyNumberFormat="1" applyFont="1" applyBorder="1" applyProtection="1">
      <protection locked="0"/>
    </xf>
    <xf numFmtId="169" fontId="29" fillId="0" borderId="1" xfId="0" applyNumberFormat="1" applyFont="1" applyFill="1" applyBorder="1" applyProtection="1">
      <protection locked="0"/>
    </xf>
    <xf numFmtId="169" fontId="29" fillId="2" borderId="0" xfId="0" applyNumberFormat="1" applyFont="1" applyFill="1" applyProtection="1">
      <protection locked="0"/>
    </xf>
    <xf numFmtId="169" fontId="29" fillId="0" borderId="0" xfId="0" applyNumberFormat="1" applyFont="1" applyProtection="1">
      <protection locked="0"/>
    </xf>
    <xf numFmtId="169" fontId="29" fillId="0" borderId="0" xfId="0" applyNumberFormat="1" applyFont="1" applyFill="1" applyProtection="1">
      <protection locked="0"/>
    </xf>
    <xf numFmtId="165" fontId="28" fillId="0" borderId="0" xfId="4" applyNumberFormat="1" applyFont="1" applyProtection="1">
      <protection locked="0"/>
    </xf>
    <xf numFmtId="165" fontId="29" fillId="0" borderId="1" xfId="4" applyNumberFormat="1" applyFont="1" applyBorder="1" applyProtection="1">
      <protection locked="0"/>
    </xf>
    <xf numFmtId="49" fontId="28" fillId="0" borderId="0" xfId="4" applyNumberFormat="1" applyFont="1" applyAlignment="1" applyProtection="1">
      <alignment vertical="center"/>
      <protection locked="0"/>
    </xf>
    <xf numFmtId="0" fontId="38" fillId="0" borderId="0" xfId="0" applyFont="1" applyAlignment="1" applyProtection="1">
      <alignment horizontal="right" vertical="top" wrapText="1"/>
      <protection locked="0"/>
    </xf>
    <xf numFmtId="49" fontId="29" fillId="0" borderId="0" xfId="4" applyNumberFormat="1" applyFont="1" applyAlignment="1" applyProtection="1">
      <alignment vertical="center"/>
      <protection locked="0"/>
    </xf>
    <xf numFmtId="169" fontId="29" fillId="4" borderId="0" xfId="0" applyNumberFormat="1" applyFont="1" applyFill="1" applyProtection="1">
      <protection locked="0"/>
    </xf>
    <xf numFmtId="165" fontId="29" fillId="0" borderId="0" xfId="0" applyNumberFormat="1" applyFont="1" applyProtection="1">
      <protection locked="0"/>
    </xf>
    <xf numFmtId="165" fontId="28" fillId="0" borderId="0" xfId="0" applyNumberFormat="1" applyFont="1" applyProtection="1">
      <protection locked="0"/>
    </xf>
    <xf numFmtId="170" fontId="29" fillId="0" borderId="0" xfId="0" applyNumberFormat="1" applyFont="1" applyAlignment="1" applyProtection="1">
      <alignment horizontal="right" vertical="center"/>
      <protection locked="0"/>
    </xf>
    <xf numFmtId="0" fontId="49" fillId="0" borderId="0" xfId="0" applyFont="1" applyAlignment="1" applyProtection="1">
      <alignment horizontal="left" vertical="top" wrapText="1"/>
      <protection locked="0"/>
    </xf>
    <xf numFmtId="0" fontId="29" fillId="2" borderId="0" xfId="4" applyFont="1" applyFill="1" applyProtection="1"/>
    <xf numFmtId="0" fontId="29" fillId="0" borderId="0" xfId="4" applyFont="1" applyProtection="1"/>
    <xf numFmtId="0" fontId="31" fillId="0" borderId="0" xfId="0" applyFont="1" applyProtection="1"/>
    <xf numFmtId="0" fontId="29" fillId="0" borderId="0" xfId="0" applyFont="1" applyProtection="1"/>
    <xf numFmtId="49" fontId="29" fillId="0" borderId="0" xfId="0" applyNumberFormat="1" applyFont="1" applyAlignment="1" applyProtection="1">
      <alignment vertical="center"/>
    </xf>
    <xf numFmtId="0" fontId="28" fillId="0" borderId="0" xfId="0" applyFont="1" applyProtection="1"/>
    <xf numFmtId="0" fontId="50" fillId="0" borderId="0" xfId="0" applyFont="1" applyAlignment="1" applyProtection="1">
      <alignment wrapText="1"/>
    </xf>
    <xf numFmtId="0" fontId="29" fillId="0" borderId="0" xfId="4" applyFont="1" applyAlignment="1" applyProtection="1">
      <alignment vertical="center"/>
    </xf>
    <xf numFmtId="0" fontId="29" fillId="2" borderId="0" xfId="0" applyFont="1" applyFill="1" applyProtection="1"/>
    <xf numFmtId="0" fontId="42" fillId="2" borderId="0" xfId="0" applyFont="1" applyFill="1" applyProtection="1"/>
    <xf numFmtId="0" fontId="28" fillId="2" borderId="0" xfId="4" applyFont="1" applyFill="1" applyAlignment="1" applyProtection="1">
      <alignment horizontal="left" vertical="center"/>
    </xf>
    <xf numFmtId="0" fontId="28" fillId="2" borderId="0" xfId="4" applyFont="1" applyFill="1" applyAlignment="1" applyProtection="1">
      <alignment vertical="center"/>
    </xf>
    <xf numFmtId="0" fontId="29" fillId="2" borderId="0" xfId="4" applyFont="1" applyFill="1" applyAlignment="1" applyProtection="1">
      <alignment horizontal="right" vertical="center"/>
    </xf>
    <xf numFmtId="174" fontId="31" fillId="0" borderId="0" xfId="0" applyNumberFormat="1" applyFont="1" applyProtection="1"/>
    <xf numFmtId="165" fontId="29" fillId="0" borderId="0" xfId="4" applyNumberFormat="1" applyFont="1" applyProtection="1"/>
    <xf numFmtId="49" fontId="28" fillId="0" borderId="0" xfId="4" applyNumberFormat="1" applyFont="1" applyAlignment="1" applyProtection="1">
      <alignment horizontal="right" vertical="center"/>
    </xf>
    <xf numFmtId="49" fontId="29" fillId="0" borderId="0" xfId="0" applyNumberFormat="1" applyFont="1" applyAlignment="1" applyProtection="1">
      <alignment horizontal="right" vertical="center"/>
    </xf>
    <xf numFmtId="174" fontId="29" fillId="0" borderId="0" xfId="0" applyNumberFormat="1" applyFont="1" applyProtection="1"/>
    <xf numFmtId="169" fontId="29" fillId="0" borderId="0" xfId="0" applyNumberFormat="1" applyFont="1" applyProtection="1"/>
    <xf numFmtId="165" fontId="29" fillId="0" borderId="0" xfId="4" applyNumberFormat="1" applyFont="1" applyAlignment="1" applyProtection="1">
      <alignment vertical="center"/>
    </xf>
    <xf numFmtId="174" fontId="59" fillId="0" borderId="0" xfId="8" applyNumberFormat="1" applyFont="1" applyProtection="1">
      <protection locked="0"/>
    </xf>
    <xf numFmtId="165" fontId="62" fillId="0" borderId="0" xfId="4" applyNumberFormat="1" applyFont="1" applyProtection="1">
      <protection locked="0"/>
    </xf>
    <xf numFmtId="10" fontId="59" fillId="0" borderId="0" xfId="8" applyNumberFormat="1" applyFont="1" applyProtection="1">
      <protection locked="0"/>
    </xf>
    <xf numFmtId="174" fontId="60" fillId="0" borderId="0" xfId="8" applyNumberFormat="1" applyFont="1" applyProtection="1">
      <protection locked="0"/>
    </xf>
    <xf numFmtId="174" fontId="31" fillId="4" borderId="0" xfId="8" applyNumberFormat="1" applyFont="1" applyFill="1" applyProtection="1">
      <protection locked="0"/>
    </xf>
    <xf numFmtId="4" fontId="59" fillId="0" borderId="2" xfId="8" applyNumberFormat="1" applyFont="1" applyBorder="1" applyProtection="1">
      <protection locked="0"/>
    </xf>
    <xf numFmtId="0" fontId="60" fillId="0" borderId="0" xfId="8" applyFont="1" applyProtection="1">
      <protection locked="0"/>
    </xf>
    <xf numFmtId="0" fontId="59" fillId="0" borderId="0" xfId="8" applyFont="1" applyProtection="1">
      <protection locked="0"/>
    </xf>
    <xf numFmtId="165" fontId="29" fillId="0" borderId="1" xfId="4" applyNumberFormat="1" applyFont="1" applyBorder="1" applyAlignment="1" applyProtection="1">
      <alignment horizontal="left"/>
      <protection locked="0"/>
    </xf>
    <xf numFmtId="165" fontId="5" fillId="0" borderId="0" xfId="4" applyNumberFormat="1" applyFont="1" applyProtection="1">
      <protection locked="0"/>
    </xf>
    <xf numFmtId="174" fontId="46" fillId="0" borderId="0" xfId="8" applyNumberFormat="1" applyFont="1" applyProtection="1">
      <protection locked="0"/>
    </xf>
    <xf numFmtId="0" fontId="56" fillId="0" borderId="0" xfId="8" applyFont="1" applyAlignment="1" applyProtection="1">
      <alignment horizontal="left" vertical="top" wrapText="1"/>
    </xf>
    <xf numFmtId="4" fontId="57" fillId="0" borderId="0" xfId="8" applyNumberFormat="1" applyFont="1" applyAlignment="1" applyProtection="1">
      <alignment horizontal="left"/>
    </xf>
    <xf numFmtId="0" fontId="56" fillId="0" borderId="0" xfId="8" applyFont="1" applyProtection="1"/>
    <xf numFmtId="0" fontId="60" fillId="0" borderId="0" xfId="8" applyFont="1" applyProtection="1"/>
    <xf numFmtId="170" fontId="60" fillId="0" borderId="0" xfId="8" applyNumberFormat="1" applyFont="1" applyProtection="1"/>
    <xf numFmtId="0" fontId="59" fillId="0" borderId="0" xfId="8" applyFont="1" applyProtection="1"/>
    <xf numFmtId="170" fontId="59" fillId="0" borderId="0" xfId="8" applyNumberFormat="1" applyFont="1" applyProtection="1"/>
    <xf numFmtId="0" fontId="62" fillId="0" borderId="0" xfId="0" applyFont="1" applyProtection="1"/>
    <xf numFmtId="0" fontId="62" fillId="0" borderId="0" xfId="8" applyFont="1" applyProtection="1"/>
    <xf numFmtId="49" fontId="5" fillId="0" borderId="0" xfId="2" applyNumberFormat="1" applyFont="1" applyFill="1" applyBorder="1" applyAlignment="1" applyProtection="1">
      <alignment horizontal="right" vertical="top"/>
    </xf>
    <xf numFmtId="0" fontId="5" fillId="0" borderId="0" xfId="2" applyFont="1" applyFill="1" applyBorder="1" applyAlignment="1">
      <alignment wrapText="1"/>
    </xf>
    <xf numFmtId="166" fontId="5" fillId="0" borderId="0" xfId="2" applyNumberFormat="1" applyFont="1" applyBorder="1"/>
    <xf numFmtId="4" fontId="5" fillId="0" borderId="0" xfId="2" applyNumberFormat="1" applyFont="1" applyBorder="1"/>
    <xf numFmtId="0" fontId="5" fillId="0" borderId="0" xfId="2" applyFont="1" applyBorder="1"/>
    <xf numFmtId="4" fontId="5" fillId="0" borderId="0" xfId="2" applyNumberFormat="1" applyFont="1" applyFill="1" applyBorder="1"/>
    <xf numFmtId="0" fontId="5" fillId="0" borderId="0" xfId="1" applyFont="1" applyFill="1" applyAlignment="1">
      <alignment horizontal="left" vertical="top"/>
    </xf>
    <xf numFmtId="0" fontId="8" fillId="0" borderId="0" xfId="1" applyFont="1" applyFill="1" applyAlignment="1">
      <alignment horizontal="left" vertical="top" wrapText="1"/>
    </xf>
    <xf numFmtId="0" fontId="6" fillId="0" borderId="0" xfId="1" applyFont="1" applyFill="1" applyBorder="1"/>
    <xf numFmtId="0" fontId="5" fillId="0" borderId="0" xfId="1" applyFont="1" applyFill="1"/>
    <xf numFmtId="49" fontId="5" fillId="0" borderId="0" xfId="2" applyNumberFormat="1" applyFont="1" applyFill="1" applyBorder="1" applyAlignment="1" applyProtection="1">
      <alignment horizontal="center" vertical="center"/>
    </xf>
    <xf numFmtId="0" fontId="68" fillId="0" borderId="0" xfId="2" applyFont="1" applyFill="1" applyBorder="1" applyAlignment="1" applyProtection="1">
      <alignment horizontal="justify" vertical="top" wrapText="1"/>
    </xf>
    <xf numFmtId="0" fontId="27" fillId="0" borderId="0" xfId="2" applyFont="1" applyFill="1" applyBorder="1" applyAlignment="1">
      <alignment horizontal="justify" vertical="top" wrapText="1"/>
    </xf>
    <xf numFmtId="0" fontId="5" fillId="0" borderId="0" xfId="2" applyFont="1" applyFill="1" applyBorder="1" applyAlignment="1">
      <alignment horizontal="justify" vertical="top" wrapText="1"/>
    </xf>
    <xf numFmtId="49" fontId="5" fillId="0" borderId="0" xfId="2" applyNumberFormat="1" applyFont="1" applyFill="1" applyBorder="1" applyAlignment="1" applyProtection="1">
      <alignment horizontal="right" vertical="center"/>
    </xf>
    <xf numFmtId="0" fontId="5" fillId="0" borderId="0" xfId="2" applyFont="1" applyFill="1" applyBorder="1" applyAlignment="1" applyProtection="1">
      <alignment horizontal="justify" vertical="top" wrapText="1"/>
    </xf>
    <xf numFmtId="0" fontId="5" fillId="0" borderId="0" xfId="2" applyFont="1" applyFill="1" applyBorder="1" applyAlignment="1">
      <alignment horizontal="left" vertical="top" wrapText="1"/>
    </xf>
    <xf numFmtId="49" fontId="5" fillId="0" borderId="0" xfId="2" applyNumberFormat="1" applyFont="1" applyFill="1" applyBorder="1" applyAlignment="1">
      <alignment horizontal="justify" vertical="top" wrapText="1"/>
    </xf>
    <xf numFmtId="49" fontId="5" fillId="0" borderId="0" xfId="2" applyNumberFormat="1" applyFont="1" applyFill="1" applyBorder="1" applyAlignment="1" applyProtection="1">
      <alignment horizontal="left" vertical="top"/>
    </xf>
    <xf numFmtId="0" fontId="5" fillId="0" borderId="0" xfId="2" applyFont="1" applyFill="1" applyBorder="1" applyAlignment="1"/>
    <xf numFmtId="0" fontId="5" fillId="0" borderId="0" xfId="2" applyFont="1" applyFill="1" applyBorder="1" applyAlignment="1" applyProtection="1">
      <alignment horizontal="justify" vertical="center" wrapText="1"/>
    </xf>
    <xf numFmtId="0" fontId="4" fillId="0" borderId="0" xfId="1" applyNumberFormat="1" applyFont="1" applyFill="1" applyBorder="1" applyAlignment="1">
      <alignment horizontal="left" vertical="top" wrapText="1"/>
    </xf>
    <xf numFmtId="0" fontId="0" fillId="0" borderId="0" xfId="1" applyFont="1" applyFill="1" applyAlignment="1">
      <alignment horizontal="center"/>
    </xf>
    <xf numFmtId="0" fontId="9" fillId="0" borderId="0" xfId="1" applyFont="1" applyFill="1" applyBorder="1"/>
    <xf numFmtId="0" fontId="4" fillId="0" borderId="0" xfId="1" applyFont="1" applyFill="1"/>
    <xf numFmtId="0" fontId="5" fillId="0" borderId="0" xfId="1" applyFont="1" applyFill="1" applyAlignment="1">
      <alignment vertical="top" wrapText="1"/>
    </xf>
    <xf numFmtId="4" fontId="5" fillId="0" borderId="0" xfId="1" applyNumberFormat="1" applyFont="1" applyFill="1" applyBorder="1" applyAlignment="1">
      <alignment horizontal="right"/>
    </xf>
    <xf numFmtId="0" fontId="5" fillId="0" borderId="0" xfId="2" applyFont="1" applyFill="1" applyBorder="1" applyAlignment="1" applyProtection="1">
      <alignment horizontal="left" vertical="center"/>
    </xf>
    <xf numFmtId="3" fontId="68" fillId="0" borderId="0" xfId="2" applyNumberFormat="1" applyFont="1" applyFill="1" applyBorder="1" applyAlignment="1">
      <alignment horizontal="justify" vertical="top" wrapText="1"/>
    </xf>
    <xf numFmtId="3" fontId="5" fillId="0" borderId="0" xfId="2" applyNumberFormat="1" applyFont="1" applyFill="1" applyBorder="1" applyAlignment="1">
      <alignment horizontal="justify" vertical="top" wrapText="1"/>
    </xf>
    <xf numFmtId="0" fontId="5" fillId="0" borderId="0" xfId="10" applyFont="1" applyFill="1" applyBorder="1" applyAlignment="1">
      <alignment wrapText="1"/>
    </xf>
    <xf numFmtId="0" fontId="69" fillId="0" borderId="0" xfId="10" applyAlignment="1"/>
    <xf numFmtId="49" fontId="5" fillId="0" borderId="0" xfId="10" applyNumberFormat="1" applyFont="1" applyBorder="1" applyAlignment="1">
      <alignment horizontal="center" vertical="top" wrapText="1"/>
    </xf>
    <xf numFmtId="1" fontId="10" fillId="0" borderId="0" xfId="10" applyNumberFormat="1" applyFont="1">
      <alignment vertical="top"/>
    </xf>
    <xf numFmtId="0" fontId="5" fillId="0" borderId="0" xfId="10" applyFont="1" applyBorder="1" applyAlignment="1">
      <alignment horizontal="right" wrapText="1"/>
    </xf>
    <xf numFmtId="0" fontId="10" fillId="0" borderId="0" xfId="10" applyFont="1" applyBorder="1" applyAlignment="1">
      <alignment wrapText="1"/>
    </xf>
    <xf numFmtId="0" fontId="70" fillId="0" borderId="0" xfId="10" applyFont="1" applyBorder="1" applyAlignment="1">
      <alignment wrapText="1"/>
    </xf>
    <xf numFmtId="1" fontId="10" fillId="0" borderId="0" xfId="10" applyNumberFormat="1" applyFont="1" applyAlignment="1">
      <alignment horizontal="left" wrapText="1"/>
    </xf>
    <xf numFmtId="0" fontId="71" fillId="0" borderId="0" xfId="10" applyFont="1" applyBorder="1" applyAlignment="1">
      <alignment horizontal="right" vertical="top" wrapText="1"/>
    </xf>
    <xf numFmtId="0" fontId="71" fillId="0" borderId="0" xfId="10" applyFont="1" applyBorder="1" applyAlignment="1">
      <alignment horizontal="right" wrapText="1"/>
    </xf>
    <xf numFmtId="4" fontId="71" fillId="0" borderId="0" xfId="10" applyNumberFormat="1" applyFont="1" applyBorder="1" applyAlignment="1">
      <alignment horizontal="right" vertical="top" wrapText="1"/>
    </xf>
    <xf numFmtId="174" fontId="71" fillId="0" borderId="0" xfId="10" applyNumberFormat="1" applyFont="1" applyBorder="1" applyAlignment="1">
      <alignment horizontal="right" vertical="top" wrapText="1"/>
    </xf>
    <xf numFmtId="174" fontId="10" fillId="0" borderId="0" xfId="10" applyNumberFormat="1" applyFont="1" applyBorder="1" applyAlignment="1">
      <alignment wrapText="1"/>
    </xf>
    <xf numFmtId="0" fontId="5" fillId="0" borderId="0" xfId="10" applyFont="1" applyBorder="1" applyAlignment="1">
      <alignment wrapText="1"/>
    </xf>
    <xf numFmtId="49" fontId="5" fillId="0" borderId="0" xfId="10" applyNumberFormat="1" applyFont="1" applyBorder="1" applyAlignment="1">
      <alignment horizontal="left" wrapText="1"/>
    </xf>
    <xf numFmtId="49" fontId="5" fillId="0" borderId="0" xfId="10" applyNumberFormat="1" applyFont="1" applyBorder="1" applyAlignment="1">
      <alignment horizontal="right" wrapText="1"/>
    </xf>
    <xf numFmtId="174" fontId="5" fillId="0" borderId="0" xfId="10" applyNumberFormat="1" applyFont="1" applyBorder="1" applyAlignment="1">
      <alignment horizontal="right" wrapText="1"/>
    </xf>
    <xf numFmtId="49" fontId="70" fillId="0" borderId="0" xfId="10" applyNumberFormat="1" applyFont="1" applyBorder="1" applyAlignment="1">
      <alignment wrapText="1"/>
    </xf>
    <xf numFmtId="0" fontId="5" fillId="0" borderId="0" xfId="10" applyFont="1" applyBorder="1" applyAlignment="1">
      <alignment horizontal="left" wrapText="1"/>
    </xf>
    <xf numFmtId="49" fontId="5" fillId="0" borderId="0" xfId="10" applyNumberFormat="1" applyFont="1" applyBorder="1" applyAlignment="1">
      <alignment horizontal="center" wrapText="1"/>
    </xf>
    <xf numFmtId="0" fontId="5" fillId="0" borderId="0" xfId="10" applyFont="1" applyBorder="1" applyAlignment="1">
      <alignment horizontal="center" wrapText="1"/>
    </xf>
    <xf numFmtId="1" fontId="5" fillId="0" borderId="0" xfId="10" applyNumberFormat="1" applyFont="1" applyBorder="1" applyAlignment="1">
      <alignment horizontal="center" wrapText="1"/>
    </xf>
    <xf numFmtId="1" fontId="5" fillId="0" borderId="0" xfId="10" applyNumberFormat="1" applyFont="1" applyBorder="1" applyAlignment="1">
      <alignment horizontal="left" wrapText="1"/>
    </xf>
    <xf numFmtId="1" fontId="5" fillId="0" borderId="0" xfId="10" applyNumberFormat="1" applyFont="1" applyBorder="1" applyAlignment="1">
      <alignment horizontal="right" wrapText="1"/>
    </xf>
    <xf numFmtId="0" fontId="69" fillId="0" borderId="0" xfId="10" applyFont="1" applyAlignment="1">
      <alignment wrapText="1"/>
    </xf>
    <xf numFmtId="174" fontId="10" fillId="0" borderId="0" xfId="10" applyNumberFormat="1" applyFont="1" applyBorder="1" applyAlignment="1">
      <alignment horizontal="right" wrapText="1"/>
    </xf>
    <xf numFmtId="9" fontId="10" fillId="0" borderId="0" xfId="10" applyNumberFormat="1" applyFont="1" applyBorder="1" applyAlignment="1">
      <alignment wrapText="1"/>
    </xf>
    <xf numFmtId="0" fontId="10" fillId="0" borderId="0" xfId="10" applyFont="1" applyBorder="1" applyAlignment="1">
      <alignment horizontal="right" wrapText="1"/>
    </xf>
    <xf numFmtId="9" fontId="5" fillId="0" borderId="0" xfId="10" applyNumberFormat="1" applyFont="1" applyBorder="1" applyAlignment="1">
      <alignment horizontal="right" wrapText="1"/>
    </xf>
    <xf numFmtId="199" fontId="5" fillId="0" borderId="0" xfId="10" applyNumberFormat="1" applyFont="1" applyBorder="1" applyAlignment="1">
      <alignment horizontal="right" wrapText="1"/>
    </xf>
    <xf numFmtId="0" fontId="5" fillId="6" borderId="0" xfId="10" applyFont="1" applyFill="1" applyBorder="1" applyAlignment="1">
      <alignment wrapText="1"/>
    </xf>
    <xf numFmtId="4" fontId="5" fillId="0" borderId="0" xfId="10" applyNumberFormat="1" applyFont="1" applyBorder="1" applyAlignment="1">
      <alignment horizontal="right" wrapText="1"/>
    </xf>
    <xf numFmtId="4" fontId="10" fillId="0" borderId="0" xfId="10" applyNumberFormat="1" applyFont="1" applyBorder="1" applyAlignment="1">
      <alignment horizontal="right" wrapText="1"/>
    </xf>
    <xf numFmtId="0" fontId="72" fillId="0" borderId="0" xfId="10" applyFont="1" applyBorder="1" applyAlignment="1">
      <alignment wrapText="1"/>
    </xf>
    <xf numFmtId="4" fontId="10" fillId="0" borderId="0" xfId="10" applyNumberFormat="1" applyFont="1" applyBorder="1" applyAlignment="1">
      <alignment horizontal="center" wrapText="1"/>
    </xf>
    <xf numFmtId="4" fontId="10" fillId="0" borderId="0" xfId="10" applyNumberFormat="1" applyFont="1" applyBorder="1" applyAlignment="1">
      <alignment wrapText="1"/>
    </xf>
    <xf numFmtId="0" fontId="73" fillId="0" borderId="0" xfId="10" applyFont="1" applyBorder="1" applyAlignment="1">
      <alignment wrapText="1"/>
    </xf>
    <xf numFmtId="49" fontId="5" fillId="0" borderId="6" xfId="10" applyNumberFormat="1" applyFont="1" applyBorder="1" applyAlignment="1">
      <alignment horizontal="center" vertical="center"/>
    </xf>
    <xf numFmtId="4" fontId="5" fillId="0" borderId="6" xfId="10" applyNumberFormat="1" applyFont="1" applyBorder="1" applyAlignment="1">
      <alignment horizontal="center" vertical="center"/>
    </xf>
    <xf numFmtId="4" fontId="5" fillId="0" borderId="6" xfId="10" applyNumberFormat="1" applyFont="1" applyBorder="1" applyAlignment="1">
      <alignment horizontal="right" vertical="center"/>
    </xf>
    <xf numFmtId="4" fontId="5" fillId="0" borderId="6" xfId="10" applyNumberFormat="1" applyFont="1" applyBorder="1" applyAlignment="1">
      <alignment horizontal="center"/>
    </xf>
    <xf numFmtId="2" fontId="5" fillId="0" borderId="6" xfId="10" applyNumberFormat="1" applyFont="1" applyBorder="1" applyAlignment="1">
      <alignment horizontal="center" vertical="center"/>
    </xf>
    <xf numFmtId="4" fontId="5" fillId="0" borderId="6" xfId="10" applyNumberFormat="1" applyFont="1" applyFill="1" applyBorder="1" applyAlignment="1">
      <alignment horizontal="center" vertical="center"/>
    </xf>
    <xf numFmtId="49" fontId="5" fillId="0" borderId="0" xfId="10" applyNumberFormat="1" applyFont="1" applyBorder="1" applyAlignment="1">
      <alignment horizontal="center" vertical="center"/>
    </xf>
    <xf numFmtId="4" fontId="5" fillId="0" borderId="0" xfId="10" applyNumberFormat="1" applyFont="1" applyBorder="1" applyAlignment="1">
      <alignment horizontal="center" vertical="center"/>
    </xf>
    <xf numFmtId="4" fontId="5" fillId="0" borderId="0" xfId="10" applyNumberFormat="1" applyFont="1" applyBorder="1" applyAlignment="1">
      <alignment horizontal="right" vertical="center"/>
    </xf>
    <xf numFmtId="4" fontId="5" fillId="0" borderId="0" xfId="10" applyNumberFormat="1" applyFont="1" applyBorder="1" applyAlignment="1">
      <alignment horizontal="center"/>
    </xf>
    <xf numFmtId="2" fontId="5" fillId="0" borderId="0" xfId="10" applyNumberFormat="1" applyFont="1" applyBorder="1" applyAlignment="1">
      <alignment horizontal="center" vertical="center"/>
    </xf>
    <xf numFmtId="4" fontId="5" fillId="0" borderId="0" xfId="10" applyNumberFormat="1" applyFont="1" applyFill="1" applyBorder="1" applyAlignment="1">
      <alignment horizontal="center" vertical="center"/>
    </xf>
    <xf numFmtId="0" fontId="10" fillId="0" borderId="0" xfId="11" applyFont="1" applyFill="1" applyBorder="1" applyAlignment="1" applyProtection="1">
      <alignment vertical="top" wrapText="1"/>
    </xf>
    <xf numFmtId="200" fontId="5" fillId="0" borderId="0" xfId="10" applyNumberFormat="1" applyFont="1" applyBorder="1" applyAlignment="1">
      <alignment horizontal="center" vertical="top" wrapText="1"/>
    </xf>
    <xf numFmtId="0" fontId="5" fillId="0" borderId="0" xfId="10" applyFont="1" applyBorder="1" applyAlignment="1"/>
    <xf numFmtId="4" fontId="5" fillId="0" borderId="0" xfId="10" applyNumberFormat="1" applyFont="1" applyBorder="1" applyAlignment="1">
      <alignment horizontal="center" wrapText="1"/>
    </xf>
    <xf numFmtId="4" fontId="5" fillId="0" borderId="0" xfId="10" applyNumberFormat="1" applyFont="1" applyBorder="1" applyAlignment="1">
      <alignment wrapText="1"/>
    </xf>
    <xf numFmtId="0" fontId="75" fillId="0" borderId="0" xfId="10" applyFont="1" applyBorder="1" applyAlignment="1">
      <alignment wrapText="1"/>
    </xf>
    <xf numFmtId="200" fontId="5" fillId="0" borderId="0" xfId="10" applyNumberFormat="1" applyFont="1" applyAlignment="1">
      <alignment horizontal="center" vertical="top" wrapText="1"/>
    </xf>
    <xf numFmtId="0" fontId="5" fillId="0" borderId="0" xfId="10" applyFont="1" applyAlignment="1">
      <alignment horizontal="left" wrapText="1"/>
    </xf>
    <xf numFmtId="0" fontId="5" fillId="0" borderId="0" xfId="10" applyFont="1" applyAlignment="1">
      <alignment horizontal="right" wrapText="1"/>
    </xf>
    <xf numFmtId="198" fontId="5" fillId="0" borderId="0" xfId="10" applyNumberFormat="1" applyFont="1" applyAlignment="1">
      <alignment horizontal="right"/>
    </xf>
    <xf numFmtId="4" fontId="5" fillId="0" borderId="0" xfId="12" applyNumberFormat="1" applyFont="1" applyAlignment="1">
      <alignment horizontal="center"/>
    </xf>
    <xf numFmtId="0" fontId="75" fillId="0" borderId="0" xfId="10" applyFont="1" applyAlignment="1">
      <alignment wrapText="1"/>
    </xf>
    <xf numFmtId="4" fontId="5" fillId="0" borderId="0" xfId="12" applyNumberFormat="1" applyFont="1" applyAlignment="1">
      <alignment horizontal="right"/>
    </xf>
    <xf numFmtId="0" fontId="5" fillId="0" borderId="0" xfId="10" applyFont="1" applyBorder="1" applyAlignment="1">
      <alignment vertical="top" wrapText="1"/>
    </xf>
    <xf numFmtId="198" fontId="5" fillId="0" borderId="0" xfId="10" applyNumberFormat="1" applyFont="1" applyBorder="1" applyAlignment="1">
      <alignment horizontal="right"/>
    </xf>
    <xf numFmtId="4" fontId="5" fillId="0" borderId="0" xfId="12" applyNumberFormat="1" applyFont="1" applyBorder="1" applyAlignment="1">
      <alignment horizontal="center"/>
    </xf>
    <xf numFmtId="4" fontId="5" fillId="0" borderId="0" xfId="12" applyNumberFormat="1" applyFont="1" applyBorder="1" applyAlignment="1">
      <alignment horizontal="right"/>
    </xf>
    <xf numFmtId="0" fontId="5" fillId="0" borderId="0" xfId="10" applyFont="1" applyAlignment="1">
      <alignment wrapText="1"/>
    </xf>
    <xf numFmtId="4" fontId="5" fillId="0" borderId="0" xfId="10" applyNumberFormat="1" applyFont="1" applyAlignment="1">
      <alignment horizontal="center" wrapText="1"/>
    </xf>
    <xf numFmtId="4" fontId="5" fillId="0" borderId="0" xfId="10" applyNumberFormat="1" applyFont="1" applyAlignment="1">
      <alignment wrapText="1"/>
    </xf>
    <xf numFmtId="0" fontId="5" fillId="0" borderId="0" xfId="10" applyFont="1" applyAlignment="1">
      <alignment vertical="top" wrapText="1"/>
    </xf>
    <xf numFmtId="4" fontId="5" fillId="0" borderId="0" xfId="10" applyNumberFormat="1" applyFont="1" applyAlignment="1">
      <alignment horizontal="right" wrapText="1"/>
    </xf>
    <xf numFmtId="0" fontId="72" fillId="0" borderId="0" xfId="10" applyFont="1" applyAlignment="1">
      <alignment wrapText="1"/>
    </xf>
    <xf numFmtId="49" fontId="5" fillId="0" borderId="1" xfId="10" applyNumberFormat="1" applyFont="1" applyBorder="1" applyAlignment="1">
      <alignment horizontal="center" vertical="top" wrapText="1"/>
    </xf>
    <xf numFmtId="0" fontId="5" fillId="0" borderId="1" xfId="10" applyFont="1" applyBorder="1" applyAlignment="1">
      <alignment wrapText="1"/>
    </xf>
    <xf numFmtId="0" fontId="5" fillId="0" borderId="1" xfId="10" applyFont="1" applyBorder="1" applyAlignment="1">
      <alignment horizontal="right" wrapText="1"/>
    </xf>
    <xf numFmtId="0" fontId="76" fillId="0" borderId="0" xfId="10" applyFont="1" applyAlignment="1">
      <alignment horizontal="justify" wrapText="1"/>
    </xf>
    <xf numFmtId="0" fontId="76" fillId="0" borderId="0" xfId="10" applyFont="1" applyAlignment="1">
      <alignment horizontal="right"/>
    </xf>
    <xf numFmtId="49" fontId="5" fillId="0" borderId="7" xfId="10" applyNumberFormat="1" applyFont="1" applyBorder="1" applyAlignment="1">
      <alignment horizontal="center" vertical="top" wrapText="1"/>
    </xf>
    <xf numFmtId="0" fontId="10" fillId="0" borderId="7" xfId="10" applyFont="1" applyBorder="1" applyAlignment="1">
      <alignment wrapText="1"/>
    </xf>
    <xf numFmtId="0" fontId="5" fillId="0" borderId="7" xfId="10" applyFont="1" applyBorder="1" applyAlignment="1">
      <alignment horizontal="right" wrapText="1"/>
    </xf>
    <xf numFmtId="4" fontId="10" fillId="0" borderId="7" xfId="10" applyNumberFormat="1" applyFont="1" applyBorder="1" applyAlignment="1">
      <alignment horizontal="right" wrapText="1"/>
    </xf>
    <xf numFmtId="174" fontId="10" fillId="0" borderId="7" xfId="10" applyNumberFormat="1" applyFont="1" applyBorder="1" applyAlignment="1">
      <alignment wrapText="1"/>
    </xf>
    <xf numFmtId="49" fontId="74" fillId="0" borderId="0" xfId="10" applyNumberFormat="1" applyFont="1" applyBorder="1" applyAlignment="1">
      <alignment horizontal="center" vertical="top" wrapText="1"/>
    </xf>
    <xf numFmtId="1" fontId="77" fillId="0" borderId="0" xfId="10" applyNumberFormat="1" applyFont="1" applyAlignment="1">
      <alignment vertical="top"/>
    </xf>
    <xf numFmtId="1" fontId="74" fillId="0" borderId="0" xfId="10" applyNumberFormat="1" applyFont="1" applyAlignment="1">
      <alignment horizontal="right"/>
    </xf>
    <xf numFmtId="0" fontId="74" fillId="0" borderId="0" xfId="10" applyFont="1" applyBorder="1" applyAlignment="1">
      <alignment horizontal="right" wrapText="1"/>
    </xf>
    <xf numFmtId="0" fontId="77" fillId="0" borderId="0" xfId="10" applyFont="1" applyBorder="1" applyAlignment="1">
      <alignment horizontal="right" wrapText="1"/>
    </xf>
    <xf numFmtId="0" fontId="78" fillId="0" borderId="0" xfId="10" applyFont="1" applyBorder="1" applyAlignment="1">
      <alignment wrapText="1"/>
    </xf>
    <xf numFmtId="49" fontId="74" fillId="0" borderId="6" xfId="10" applyNumberFormat="1" applyFont="1" applyBorder="1" applyAlignment="1">
      <alignment horizontal="center" vertical="top"/>
    </xf>
    <xf numFmtId="49" fontId="74" fillId="0" borderId="6" xfId="10" applyNumberFormat="1" applyFont="1" applyBorder="1" applyAlignment="1">
      <alignment horizontal="center" vertical="center"/>
    </xf>
    <xf numFmtId="4" fontId="74" fillId="0" borderId="6" xfId="10" applyNumberFormat="1" applyFont="1" applyBorder="1" applyAlignment="1">
      <alignment horizontal="center" vertical="top"/>
    </xf>
    <xf numFmtId="4" fontId="74" fillId="0" borderId="6" xfId="10" applyNumberFormat="1" applyFont="1" applyBorder="1" applyAlignment="1">
      <alignment horizontal="right"/>
    </xf>
    <xf numFmtId="2" fontId="74" fillId="0" borderId="6" xfId="10" applyNumberFormat="1" applyFont="1" applyBorder="1" applyAlignment="1">
      <alignment horizontal="right"/>
    </xf>
    <xf numFmtId="4" fontId="74" fillId="0" borderId="6" xfId="10" applyNumberFormat="1" applyFont="1" applyFill="1" applyBorder="1" applyAlignment="1">
      <alignment horizontal="right"/>
    </xf>
    <xf numFmtId="49" fontId="74" fillId="0" borderId="0" xfId="10" applyNumberFormat="1" applyFont="1" applyBorder="1" applyAlignment="1">
      <alignment horizontal="center" vertical="top"/>
    </xf>
    <xf numFmtId="49" fontId="74" fillId="0" borderId="0" xfId="10" applyNumberFormat="1" applyFont="1" applyBorder="1" applyAlignment="1">
      <alignment horizontal="center" vertical="center"/>
    </xf>
    <xf numFmtId="4" fontId="74" fillId="0" borderId="0" xfId="10" applyNumberFormat="1" applyFont="1" applyBorder="1" applyAlignment="1">
      <alignment horizontal="center" vertical="top"/>
    </xf>
    <xf numFmtId="4" fontId="74" fillId="0" borderId="0" xfId="10" applyNumberFormat="1" applyFont="1" applyBorder="1" applyAlignment="1">
      <alignment horizontal="right"/>
    </xf>
    <xf numFmtId="2" fontId="74" fillId="0" borderId="0" xfId="10" applyNumberFormat="1" applyFont="1" applyBorder="1" applyAlignment="1">
      <alignment horizontal="right"/>
    </xf>
    <xf numFmtId="49" fontId="77" fillId="0" borderId="0" xfId="10" applyNumberFormat="1" applyFont="1" applyBorder="1" applyAlignment="1">
      <alignment horizontal="center" vertical="top" wrapText="1"/>
    </xf>
    <xf numFmtId="0" fontId="77" fillId="0" borderId="0" xfId="10" applyFont="1" applyBorder="1" applyAlignment="1">
      <alignment vertical="top" wrapText="1"/>
    </xf>
    <xf numFmtId="4" fontId="77" fillId="0" borderId="0" xfId="10" applyNumberFormat="1" applyFont="1" applyBorder="1" applyAlignment="1">
      <alignment horizontal="right" wrapText="1"/>
    </xf>
    <xf numFmtId="0" fontId="74" fillId="0" borderId="0" xfId="10" applyFont="1" applyBorder="1" applyAlignment="1">
      <alignment horizontal="left" vertical="top" wrapText="1"/>
    </xf>
    <xf numFmtId="0" fontId="77" fillId="0" borderId="0" xfId="10" applyFont="1" applyBorder="1" applyAlignment="1">
      <alignment horizontal="left" wrapText="1"/>
    </xf>
    <xf numFmtId="200" fontId="5" fillId="0" borderId="0" xfId="13" applyNumberFormat="1" applyFont="1" applyAlignment="1">
      <alignment horizontal="center" vertical="top" wrapText="1"/>
    </xf>
    <xf numFmtId="0" fontId="77" fillId="0" borderId="0" xfId="10" applyFont="1" applyAlignment="1">
      <alignment horizontal="center" vertical="center" wrapText="1"/>
    </xf>
    <xf numFmtId="0" fontId="74" fillId="0" borderId="0" xfId="10" applyFont="1" applyAlignment="1">
      <alignment horizontal="justify" vertical="justify" wrapText="1"/>
    </xf>
    <xf numFmtId="0" fontId="81" fillId="0" borderId="0" xfId="14" applyFont="1" applyBorder="1" applyAlignment="1">
      <alignment horizontal="right"/>
    </xf>
    <xf numFmtId="0" fontId="74" fillId="0" borderId="0" xfId="10" applyFont="1" applyAlignment="1">
      <alignment horizontal="right"/>
    </xf>
    <xf numFmtId="198" fontId="74" fillId="0" borderId="0" xfId="10" applyNumberFormat="1" applyFont="1" applyAlignment="1">
      <alignment horizontal="right"/>
    </xf>
    <xf numFmtId="0" fontId="78" fillId="0" borderId="0" xfId="10" applyFont="1" applyAlignment="1">
      <alignment vertical="center" wrapText="1"/>
    </xf>
    <xf numFmtId="0" fontId="74" fillId="0" borderId="0" xfId="10" applyFont="1" applyAlignment="1">
      <alignment horizontal="center" vertical="top" wrapText="1"/>
    </xf>
    <xf numFmtId="0" fontId="74" fillId="0" borderId="0" xfId="10" applyFont="1" applyAlignment="1">
      <alignment vertical="top" wrapText="1"/>
    </xf>
    <xf numFmtId="0" fontId="74" fillId="0" borderId="0" xfId="10" applyFont="1" applyAlignment="1">
      <alignment horizontal="right" wrapText="1"/>
    </xf>
    <xf numFmtId="0" fontId="74" fillId="0" borderId="0" xfId="10" applyFont="1" applyAlignment="1">
      <alignment horizontal="left" vertical="top" wrapText="1"/>
    </xf>
    <xf numFmtId="49" fontId="77" fillId="0" borderId="0" xfId="10" applyNumberFormat="1" applyFont="1" applyAlignment="1">
      <alignment horizontal="center" vertical="center" wrapText="1"/>
    </xf>
    <xf numFmtId="0" fontId="82" fillId="0" borderId="0" xfId="10" applyFont="1" applyAlignment="1">
      <alignment horizontal="left"/>
    </xf>
    <xf numFmtId="0" fontId="83" fillId="0" borderId="0" xfId="10" applyFont="1" applyAlignment="1">
      <alignment horizontal="right"/>
    </xf>
    <xf numFmtId="0" fontId="84" fillId="0" borderId="0" xfId="10" applyFont="1" applyAlignment="1"/>
    <xf numFmtId="0" fontId="74" fillId="0" borderId="0" xfId="10" applyFont="1" applyAlignment="1">
      <alignment horizontal="left" wrapText="1"/>
    </xf>
    <xf numFmtId="0" fontId="74" fillId="0" borderId="0" xfId="15" applyFont="1" applyAlignment="1">
      <alignment wrapText="1"/>
    </xf>
    <xf numFmtId="49" fontId="74" fillId="0" borderId="1" xfId="10" applyNumberFormat="1" applyFont="1" applyBorder="1" applyAlignment="1">
      <alignment horizontal="center" vertical="top" wrapText="1"/>
    </xf>
    <xf numFmtId="0" fontId="74" fillId="0" borderId="1" xfId="16" applyFont="1" applyBorder="1" applyAlignment="1">
      <alignment vertical="top" wrapText="1"/>
    </xf>
    <xf numFmtId="0" fontId="74" fillId="0" borderId="1" xfId="16" applyFont="1" applyBorder="1" applyAlignment="1">
      <alignment horizontal="right" wrapText="1"/>
    </xf>
    <xf numFmtId="0" fontId="74" fillId="0" borderId="1" xfId="10" applyFont="1" applyBorder="1" applyAlignment="1">
      <alignment horizontal="right" wrapText="1"/>
    </xf>
    <xf numFmtId="198" fontId="74" fillId="0" borderId="1" xfId="10" applyNumberFormat="1" applyFont="1" applyBorder="1" applyAlignment="1">
      <alignment horizontal="right" wrapText="1"/>
    </xf>
    <xf numFmtId="198" fontId="77" fillId="0" borderId="1" xfId="10" applyNumberFormat="1" applyFont="1" applyBorder="1" applyAlignment="1">
      <alignment horizontal="right" wrapText="1"/>
    </xf>
    <xf numFmtId="0" fontId="84" fillId="0" borderId="0" xfId="10" applyFont="1" applyFill="1" applyAlignment="1"/>
    <xf numFmtId="49" fontId="77" fillId="0" borderId="7" xfId="10" applyNumberFormat="1" applyFont="1" applyBorder="1" applyAlignment="1">
      <alignment horizontal="center" vertical="top" wrapText="1"/>
    </xf>
    <xf numFmtId="49" fontId="74" fillId="0" borderId="7" xfId="10" applyNumberFormat="1" applyFont="1" applyBorder="1" applyAlignment="1">
      <alignment horizontal="center" vertical="top" wrapText="1"/>
    </xf>
    <xf numFmtId="0" fontId="77" fillId="0" borderId="7" xfId="10" applyFont="1" applyBorder="1" applyAlignment="1">
      <alignment vertical="top" wrapText="1"/>
    </xf>
    <xf numFmtId="0" fontId="74" fillId="0" borderId="7" xfId="10" applyFont="1" applyBorder="1" applyAlignment="1">
      <alignment horizontal="right" wrapText="1"/>
    </xf>
    <xf numFmtId="198" fontId="74" fillId="0" borderId="7" xfId="10" applyNumberFormat="1" applyFont="1" applyBorder="1" applyAlignment="1">
      <alignment horizontal="right" wrapText="1"/>
    </xf>
    <xf numFmtId="4" fontId="77" fillId="0" borderId="7" xfId="10" applyNumberFormat="1" applyFont="1" applyBorder="1" applyAlignment="1">
      <alignment horizontal="right" wrapText="1"/>
    </xf>
    <xf numFmtId="0" fontId="84" fillId="0" borderId="0" xfId="10" applyFont="1" applyBorder="1" applyAlignment="1">
      <alignment wrapText="1"/>
    </xf>
    <xf numFmtId="0" fontId="74" fillId="0" borderId="0" xfId="10" applyFont="1" applyBorder="1" applyAlignment="1">
      <alignment vertical="top" wrapText="1"/>
    </xf>
    <xf numFmtId="4" fontId="5" fillId="0" borderId="6" xfId="10" applyNumberFormat="1" applyFont="1" applyBorder="1" applyAlignment="1">
      <alignment horizontal="right"/>
    </xf>
    <xf numFmtId="2" fontId="5" fillId="0" borderId="6" xfId="10" applyNumberFormat="1" applyFont="1" applyBorder="1" applyAlignment="1">
      <alignment horizontal="right" vertical="center"/>
    </xf>
    <xf numFmtId="4" fontId="5" fillId="0" borderId="6" xfId="10" applyNumberFormat="1" applyFont="1" applyFill="1" applyBorder="1" applyAlignment="1">
      <alignment horizontal="right" vertical="center"/>
    </xf>
    <xf numFmtId="4" fontId="5" fillId="0" borderId="0" xfId="10" applyNumberFormat="1" applyFont="1" applyBorder="1" applyAlignment="1">
      <alignment horizontal="right"/>
    </xf>
    <xf numFmtId="2" fontId="5" fillId="0" borderId="0" xfId="10" applyNumberFormat="1" applyFont="1" applyBorder="1" applyAlignment="1">
      <alignment horizontal="right" vertical="center"/>
    </xf>
    <xf numFmtId="4" fontId="5" fillId="0" borderId="0" xfId="10" applyNumberFormat="1" applyFont="1" applyFill="1" applyBorder="1" applyAlignment="1">
      <alignment horizontal="right" vertical="center"/>
    </xf>
    <xf numFmtId="3" fontId="5" fillId="0" borderId="0" xfId="10" applyNumberFormat="1" applyFont="1" applyBorder="1" applyAlignment="1">
      <alignment horizontal="right" wrapText="1"/>
    </xf>
    <xf numFmtId="0" fontId="5" fillId="0" borderId="0" xfId="10" quotePrefix="1" applyFont="1" applyBorder="1" applyAlignment="1">
      <alignment wrapText="1"/>
    </xf>
    <xf numFmtId="200" fontId="5" fillId="0" borderId="0" xfId="10" applyNumberFormat="1" applyFont="1" applyBorder="1" applyAlignment="1">
      <alignment horizontal="center"/>
    </xf>
    <xf numFmtId="0" fontId="5" fillId="0" borderId="0" xfId="10" applyFont="1" applyBorder="1">
      <alignment vertical="top"/>
    </xf>
    <xf numFmtId="0" fontId="5" fillId="0" borderId="0" xfId="10" applyFont="1" applyBorder="1" applyAlignment="1">
      <alignment horizontal="right"/>
    </xf>
    <xf numFmtId="0" fontId="10" fillId="0" borderId="0" xfId="10" applyFont="1" applyFill="1" applyBorder="1">
      <alignment vertical="top"/>
    </xf>
    <xf numFmtId="0" fontId="23" fillId="0" borderId="0" xfId="10" applyFont="1" applyAlignment="1">
      <alignment vertical="top" wrapText="1"/>
    </xf>
    <xf numFmtId="0" fontId="5" fillId="0" borderId="0" xfId="10" applyFont="1" applyFill="1" applyBorder="1" applyAlignment="1">
      <alignment horizontal="right"/>
    </xf>
    <xf numFmtId="200" fontId="5" fillId="0" borderId="0" xfId="10" applyNumberFormat="1" applyFont="1" applyFill="1" applyBorder="1" applyAlignment="1">
      <alignment horizontal="center"/>
    </xf>
    <xf numFmtId="0" fontId="5" fillId="0" borderId="0" xfId="10" quotePrefix="1" applyFont="1" applyAlignment="1">
      <alignment wrapText="1"/>
    </xf>
    <xf numFmtId="198" fontId="5" fillId="0" borderId="0" xfId="17" applyNumberFormat="1" applyFont="1" applyAlignment="1">
      <alignment horizontal="right" wrapText="1"/>
    </xf>
    <xf numFmtId="174" fontId="5" fillId="0" borderId="0" xfId="10" applyNumberFormat="1" applyFont="1" applyAlignment="1">
      <alignment horizontal="right"/>
    </xf>
    <xf numFmtId="201" fontId="5" fillId="0" borderId="0" xfId="17" applyNumberFormat="1" applyFont="1" applyAlignment="1">
      <alignment horizontal="right" wrapText="1"/>
    </xf>
    <xf numFmtId="49" fontId="10" fillId="0" borderId="7" xfId="10" applyNumberFormat="1" applyFont="1" applyBorder="1" applyAlignment="1">
      <alignment horizontal="center" vertical="top" wrapText="1"/>
    </xf>
    <xf numFmtId="174" fontId="10" fillId="0" borderId="7" xfId="10" applyNumberFormat="1" applyFont="1" applyBorder="1" applyAlignment="1">
      <alignment horizontal="right" wrapText="1"/>
    </xf>
    <xf numFmtId="0" fontId="10" fillId="0" borderId="0" xfId="14" applyFont="1" applyAlignment="1">
      <alignment horizontal="center" vertical="top" wrapText="1"/>
    </xf>
    <xf numFmtId="0" fontId="10" fillId="0" borderId="0" xfId="14" applyFont="1" applyAlignment="1">
      <alignment horizontal="left" wrapText="1"/>
    </xf>
    <xf numFmtId="0" fontId="5" fillId="0" borderId="0" xfId="14" applyFont="1" applyAlignment="1">
      <alignment horizontal="right" wrapText="1"/>
    </xf>
    <xf numFmtId="0" fontId="5" fillId="0" borderId="0" xfId="14" applyFont="1" applyAlignment="1">
      <alignment wrapText="1"/>
    </xf>
    <xf numFmtId="4" fontId="5" fillId="0" borderId="0" xfId="14" applyNumberFormat="1" applyFont="1" applyAlignment="1">
      <alignment wrapText="1"/>
    </xf>
    <xf numFmtId="0" fontId="86" fillId="0" borderId="0" xfId="10" applyFont="1" applyBorder="1" applyAlignment="1">
      <alignment wrapText="1"/>
    </xf>
    <xf numFmtId="0" fontId="5" fillId="0" borderId="0" xfId="14" applyNumberFormat="1" applyFont="1" applyBorder="1" applyAlignment="1">
      <alignment wrapText="1"/>
    </xf>
    <xf numFmtId="0" fontId="87" fillId="0" borderId="0" xfId="10" applyFont="1" applyAlignment="1">
      <alignment wrapText="1"/>
    </xf>
    <xf numFmtId="0" fontId="5" fillId="0" borderId="0" xfId="14" applyFont="1" applyAlignment="1">
      <alignment horizontal="center" vertical="top" wrapText="1"/>
    </xf>
    <xf numFmtId="198" fontId="5" fillId="0" borderId="0" xfId="14" applyNumberFormat="1" applyFont="1" applyAlignment="1">
      <alignment wrapText="1"/>
    </xf>
    <xf numFmtId="49" fontId="5" fillId="0" borderId="0" xfId="14" applyNumberFormat="1" applyFont="1" applyBorder="1" applyAlignment="1">
      <alignment horizontal="left" wrapText="1"/>
    </xf>
    <xf numFmtId="0" fontId="5" fillId="0" borderId="0" xfId="14" applyFont="1" applyBorder="1" applyAlignment="1">
      <alignment horizontal="left" wrapText="1"/>
    </xf>
    <xf numFmtId="0" fontId="87" fillId="0" borderId="0" xfId="10" applyFont="1" applyAlignment="1"/>
    <xf numFmtId="0" fontId="5" fillId="0" borderId="0" xfId="14" applyFont="1" applyBorder="1" applyAlignment="1">
      <alignment vertical="top" wrapText="1"/>
    </xf>
    <xf numFmtId="4" fontId="5" fillId="0" borderId="0" xfId="14" applyNumberFormat="1" applyFont="1" applyFill="1" applyBorder="1" applyAlignment="1">
      <alignment horizontal="right" wrapText="1"/>
    </xf>
    <xf numFmtId="3" fontId="5" fillId="0" borderId="0" xfId="14" applyNumberFormat="1" applyFont="1" applyFill="1" applyBorder="1" applyAlignment="1">
      <alignment wrapText="1"/>
    </xf>
    <xf numFmtId="0" fontId="5" fillId="0" borderId="0" xfId="14" applyFont="1" applyBorder="1" applyAlignment="1">
      <alignment horizontal="center" vertical="top" wrapText="1"/>
    </xf>
    <xf numFmtId="0" fontId="5" fillId="0" borderId="0" xfId="14" quotePrefix="1" applyFont="1" applyFill="1" applyBorder="1" applyAlignment="1">
      <alignment vertical="top" wrapText="1"/>
    </xf>
    <xf numFmtId="0" fontId="5" fillId="0" borderId="0" xfId="14" applyFont="1" applyFill="1" applyBorder="1" applyAlignment="1">
      <alignment horizontal="right" wrapText="1"/>
    </xf>
    <xf numFmtId="0" fontId="5" fillId="0" borderId="0" xfId="14" applyFont="1" applyFill="1" applyBorder="1" applyAlignment="1">
      <alignment wrapText="1"/>
    </xf>
    <xf numFmtId="198" fontId="5" fillId="0" borderId="0" xfId="14" applyNumberFormat="1" applyFont="1" applyFill="1" applyBorder="1" applyAlignment="1">
      <alignment horizontal="right" wrapText="1"/>
    </xf>
    <xf numFmtId="0" fontId="5" fillId="0" borderId="0" xfId="14" quotePrefix="1" applyFont="1" applyBorder="1" applyAlignment="1">
      <alignment vertical="top" wrapText="1"/>
    </xf>
    <xf numFmtId="0" fontId="4" fillId="0" borderId="0" xfId="10" quotePrefix="1" applyFont="1" applyAlignment="1">
      <alignment horizontal="left" vertical="top" wrapText="1"/>
    </xf>
    <xf numFmtId="198" fontId="5" fillId="0" borderId="0" xfId="10" applyNumberFormat="1" applyFont="1" applyBorder="1" applyAlignment="1">
      <alignment horizontal="right" wrapText="1"/>
    </xf>
    <xf numFmtId="198" fontId="5" fillId="0" borderId="0" xfId="10" applyNumberFormat="1" applyFont="1" applyBorder="1" applyAlignment="1">
      <alignment wrapText="1"/>
    </xf>
    <xf numFmtId="0" fontId="87" fillId="0" borderId="0" xfId="10" applyFont="1" applyBorder="1" applyAlignment="1">
      <alignment wrapText="1"/>
    </xf>
    <xf numFmtId="0" fontId="5" fillId="0" borderId="0" xfId="18" applyFont="1" applyFill="1" applyBorder="1" applyAlignment="1">
      <alignment wrapText="1"/>
    </xf>
    <xf numFmtId="0" fontId="5" fillId="0" borderId="0" xfId="18" applyFont="1" applyFill="1" applyAlignment="1">
      <alignment horizontal="right" wrapText="1"/>
    </xf>
    <xf numFmtId="0" fontId="5" fillId="0" borderId="0" xfId="18" applyFont="1" applyFill="1" applyAlignment="1">
      <alignment wrapText="1"/>
    </xf>
    <xf numFmtId="0" fontId="5" fillId="0" borderId="0" xfId="18" applyFont="1" applyFill="1" applyAlignment="1">
      <alignment horizontal="center" vertical="top" wrapText="1"/>
    </xf>
    <xf numFmtId="198" fontId="5" fillId="0" borderId="0" xfId="18" applyNumberFormat="1" applyFont="1" applyFill="1" applyAlignment="1">
      <alignment wrapText="1"/>
    </xf>
    <xf numFmtId="0" fontId="10" fillId="0" borderId="7" xfId="14" applyFont="1" applyBorder="1" applyAlignment="1">
      <alignment horizontal="center" vertical="center" wrapText="1"/>
    </xf>
    <xf numFmtId="0" fontId="10" fillId="0" borderId="7" xfId="14" applyFont="1" applyBorder="1" applyAlignment="1">
      <alignment vertical="center" wrapText="1"/>
    </xf>
    <xf numFmtId="0" fontId="10" fillId="0" borderId="7" xfId="14" applyFont="1" applyBorder="1" applyAlignment="1">
      <alignment horizontal="right" wrapText="1"/>
    </xf>
    <xf numFmtId="0" fontId="10" fillId="0" borderId="7" xfId="14" applyFont="1" applyBorder="1" applyAlignment="1">
      <alignment wrapText="1"/>
    </xf>
    <xf numFmtId="198" fontId="5" fillId="0" borderId="7" xfId="18" applyNumberFormat="1" applyFont="1" applyFill="1" applyBorder="1" applyAlignment="1">
      <alignment horizontal="right" wrapText="1"/>
    </xf>
    <xf numFmtId="198" fontId="10" fillId="0" borderId="7" xfId="14" applyNumberFormat="1" applyFont="1" applyBorder="1" applyAlignment="1">
      <alignment wrapText="1"/>
    </xf>
    <xf numFmtId="0" fontId="10" fillId="0" borderId="0" xfId="14" applyFont="1" applyBorder="1" applyAlignment="1">
      <alignment horizontal="center" vertical="center" wrapText="1"/>
    </xf>
    <xf numFmtId="0" fontId="10" fillId="0" borderId="0" xfId="14" applyFont="1" applyBorder="1" applyAlignment="1">
      <alignment vertical="center" wrapText="1"/>
    </xf>
    <xf numFmtId="0" fontId="10" fillId="0" borderId="0" xfId="14" applyFont="1" applyBorder="1" applyAlignment="1">
      <alignment horizontal="right" wrapText="1"/>
    </xf>
    <xf numFmtId="0" fontId="10" fillId="0" borderId="0" xfId="14" applyFont="1" applyBorder="1" applyAlignment="1">
      <alignment wrapText="1"/>
    </xf>
    <xf numFmtId="4" fontId="5" fillId="0" borderId="0" xfId="18" applyNumberFormat="1" applyFont="1" applyFill="1" applyBorder="1" applyAlignment="1">
      <alignment horizontal="right" wrapText="1"/>
    </xf>
    <xf numFmtId="174" fontId="10" fillId="0" borderId="0" xfId="14" applyNumberFormat="1" applyFont="1" applyBorder="1" applyAlignment="1">
      <alignment wrapText="1"/>
    </xf>
    <xf numFmtId="0" fontId="10" fillId="0" borderId="0" xfId="14" applyFont="1" applyBorder="1" applyAlignment="1">
      <alignment horizontal="center" vertical="top" wrapText="1"/>
    </xf>
    <xf numFmtId="4" fontId="10" fillId="0" borderId="0" xfId="14" applyNumberFormat="1" applyFont="1" applyAlignment="1">
      <alignment wrapText="1"/>
    </xf>
    <xf numFmtId="0" fontId="87" fillId="0" borderId="0" xfId="10" applyFont="1" applyFill="1" applyBorder="1" applyAlignment="1">
      <alignment wrapText="1"/>
    </xf>
    <xf numFmtId="0" fontId="5" fillId="0" borderId="0" xfId="14" applyFont="1" applyBorder="1" applyAlignment="1">
      <alignment wrapText="1"/>
    </xf>
    <xf numFmtId="0" fontId="5" fillId="0" borderId="0" xfId="14" applyFont="1" applyBorder="1" applyAlignment="1">
      <alignment horizontal="right" wrapText="1"/>
    </xf>
    <xf numFmtId="4" fontId="5" fillId="0" borderId="0" xfId="14" applyNumberFormat="1" applyFont="1" applyAlignment="1">
      <alignment horizontal="right" wrapText="1"/>
    </xf>
    <xf numFmtId="0" fontId="89" fillId="0" borderId="0" xfId="10" applyFont="1" applyBorder="1" applyAlignment="1">
      <alignment wrapText="1"/>
    </xf>
    <xf numFmtId="0" fontId="10" fillId="0" borderId="0" xfId="14" applyFont="1" applyAlignment="1">
      <alignment horizontal="center" wrapText="1"/>
    </xf>
    <xf numFmtId="0" fontId="5" fillId="0" borderId="0" xfId="14" applyFont="1" applyAlignment="1">
      <alignment horizontal="center"/>
    </xf>
    <xf numFmtId="0" fontId="5" fillId="0" borderId="0" xfId="14" applyFont="1"/>
    <xf numFmtId="0" fontId="5" fillId="0" borderId="0" xfId="14" applyFont="1" applyAlignment="1">
      <alignment horizontal="right"/>
    </xf>
    <xf numFmtId="0" fontId="89" fillId="0" borderId="0" xfId="10" applyFont="1" applyFill="1" applyBorder="1" applyAlignment="1">
      <alignment wrapText="1"/>
    </xf>
    <xf numFmtId="0" fontId="5" fillId="0" borderId="0" xfId="19" applyFont="1" applyAlignment="1">
      <alignment horizontal="right" wrapText="1"/>
    </xf>
    <xf numFmtId="166" fontId="5" fillId="0" borderId="0" xfId="10" applyNumberFormat="1" applyFont="1" applyAlignment="1">
      <alignment horizontal="right" wrapText="1"/>
    </xf>
    <xf numFmtId="201" fontId="5" fillId="0" borderId="0" xfId="10" applyNumberFormat="1" applyFont="1" applyAlignment="1" applyProtection="1">
      <alignment horizontal="right" wrapText="1"/>
      <protection locked="0"/>
    </xf>
    <xf numFmtId="198" fontId="5" fillId="0" borderId="0" xfId="10" applyNumberFormat="1" applyFont="1" applyAlignment="1" applyProtection="1">
      <alignment horizontal="right" wrapText="1"/>
      <protection locked="0"/>
    </xf>
    <xf numFmtId="0" fontId="5" fillId="0" borderId="0" xfId="10" applyFont="1" applyAlignment="1">
      <alignment horizontal="center" vertical="top" wrapText="1"/>
    </xf>
    <xf numFmtId="0" fontId="5" fillId="0" borderId="0" xfId="10" applyFont="1" applyAlignment="1">
      <alignment horizontal="left" vertical="top" wrapText="1"/>
    </xf>
    <xf numFmtId="198" fontId="5" fillId="0" borderId="0" xfId="10" applyNumberFormat="1" applyFont="1" applyAlignment="1">
      <alignment horizontal="right" wrapText="1"/>
    </xf>
    <xf numFmtId="0" fontId="23" fillId="0" borderId="0" xfId="10" applyFont="1" applyAlignment="1">
      <alignment wrapText="1"/>
    </xf>
    <xf numFmtId="0" fontId="4" fillId="0" borderId="0" xfId="10" quotePrefix="1" applyFont="1" applyFill="1" applyAlignment="1">
      <alignment horizontal="left" vertical="top" wrapText="1"/>
    </xf>
    <xf numFmtId="0" fontId="5" fillId="0" borderId="0" xfId="19" applyFont="1" applyFill="1" applyAlignment="1">
      <alignment horizontal="right" wrapText="1"/>
    </xf>
    <xf numFmtId="166" fontId="74" fillId="0" borderId="0" xfId="10" applyNumberFormat="1" applyFont="1" applyFill="1" applyAlignment="1">
      <alignment horizontal="right" wrapText="1"/>
    </xf>
    <xf numFmtId="198" fontId="5" fillId="0" borderId="0" xfId="10" applyNumberFormat="1" applyFont="1" applyFill="1" applyAlignment="1" applyProtection="1">
      <alignment horizontal="right" wrapText="1"/>
      <protection locked="0"/>
    </xf>
    <xf numFmtId="0" fontId="4" fillId="0" borderId="0" xfId="10" applyFont="1" applyFill="1" applyAlignment="1">
      <alignment horizontal="left" vertical="top" wrapText="1"/>
    </xf>
    <xf numFmtId="0" fontId="23" fillId="0" borderId="0" xfId="20" applyFont="1" applyFill="1" applyAlignment="1">
      <alignment horizontal="right"/>
    </xf>
    <xf numFmtId="198" fontId="5" fillId="0" borderId="0" xfId="10" applyNumberFormat="1" applyFont="1" applyFill="1" applyAlignment="1" applyProtection="1">
      <alignment horizontal="right"/>
      <protection locked="0"/>
    </xf>
    <xf numFmtId="0" fontId="5" fillId="0" borderId="0" xfId="20" applyFont="1" applyAlignment="1">
      <alignment horizontal="left" vertical="top" wrapText="1"/>
    </xf>
    <xf numFmtId="166" fontId="5" fillId="0" borderId="0" xfId="20" applyNumberFormat="1" applyFont="1" applyAlignment="1">
      <alignment horizontal="right" wrapText="1"/>
    </xf>
    <xf numFmtId="0" fontId="23" fillId="0" borderId="0" xfId="20" applyFont="1" applyAlignment="1">
      <alignment vertical="top" wrapText="1"/>
    </xf>
    <xf numFmtId="0" fontId="5" fillId="0" borderId="0" xfId="22" applyNumberFormat="1" applyFont="1" applyFill="1" applyAlignment="1">
      <alignment horizontal="left" vertical="top" wrapText="1"/>
    </xf>
    <xf numFmtId="9" fontId="23" fillId="0" borderId="0" xfId="10" applyNumberFormat="1" applyFont="1" applyAlignment="1">
      <alignment horizontal="right"/>
    </xf>
    <xf numFmtId="0" fontId="4" fillId="0" borderId="0" xfId="16" applyFont="1" applyFill="1" applyBorder="1" applyAlignment="1">
      <alignment wrapText="1"/>
    </xf>
    <xf numFmtId="0" fontId="50" fillId="0" borderId="0" xfId="16" applyFont="1" applyAlignment="1">
      <alignment wrapText="1"/>
    </xf>
    <xf numFmtId="201" fontId="5" fillId="0" borderId="0" xfId="10" applyNumberFormat="1" applyFont="1" applyAlignment="1">
      <alignment horizontal="right" wrapText="1"/>
    </xf>
    <xf numFmtId="0" fontId="23" fillId="0" borderId="0" xfId="10" applyFont="1" applyAlignment="1"/>
    <xf numFmtId="200" fontId="41" fillId="0" borderId="8" xfId="10" applyNumberFormat="1" applyFont="1" applyBorder="1" applyAlignment="1">
      <alignment horizontal="center"/>
    </xf>
    <xf numFmtId="0" fontId="10" fillId="0" borderId="7" xfId="22" applyNumberFormat="1" applyFont="1" applyFill="1" applyBorder="1" applyAlignment="1">
      <alignment horizontal="left"/>
    </xf>
    <xf numFmtId="0" fontId="25" fillId="0" borderId="7" xfId="10" applyFont="1" applyBorder="1" applyAlignment="1">
      <alignment horizontal="right"/>
    </xf>
    <xf numFmtId="0" fontId="91" fillId="0" borderId="7" xfId="10" applyFont="1" applyBorder="1" applyAlignment="1">
      <alignment horizontal="right"/>
    </xf>
    <xf numFmtId="201" fontId="91" fillId="0" borderId="7" xfId="10" applyNumberFormat="1" applyFont="1" applyBorder="1" applyAlignment="1">
      <alignment horizontal="right"/>
    </xf>
    <xf numFmtId="4" fontId="5" fillId="0" borderId="0" xfId="18" applyNumberFormat="1" applyFont="1" applyFill="1" applyAlignment="1">
      <alignment horizontal="right" wrapText="1"/>
    </xf>
    <xf numFmtId="4" fontId="10" fillId="0" borderId="0" xfId="14" applyNumberFormat="1" applyFont="1" applyBorder="1" applyAlignment="1">
      <alignment horizontal="right" wrapText="1"/>
    </xf>
    <xf numFmtId="0" fontId="10" fillId="0" borderId="0" xfId="14" applyFont="1" applyBorder="1" applyAlignment="1">
      <alignment horizontal="center" wrapText="1"/>
    </xf>
    <xf numFmtId="166" fontId="5" fillId="0" borderId="0" xfId="20" applyNumberFormat="1" applyAlignment="1">
      <alignment horizontal="right" wrapText="1"/>
    </xf>
    <xf numFmtId="0" fontId="5" fillId="0" borderId="0" xfId="10" applyFont="1" applyAlignment="1"/>
    <xf numFmtId="0" fontId="10" fillId="0" borderId="7" xfId="14" applyFont="1" applyBorder="1" applyAlignment="1">
      <alignment horizontal="center" wrapText="1"/>
    </xf>
    <xf numFmtId="0" fontId="4" fillId="0" borderId="7" xfId="10" applyFont="1" applyBorder="1" applyAlignment="1">
      <alignment horizontal="right"/>
    </xf>
    <xf numFmtId="1" fontId="10" fillId="0" borderId="0" xfId="10" applyNumberFormat="1" applyFont="1" applyAlignment="1">
      <alignment vertical="top"/>
    </xf>
    <xf numFmtId="0" fontId="23" fillId="0" borderId="0" xfId="10" applyFont="1" applyAlignment="1">
      <alignment horizontal="left" vertical="top" wrapText="1"/>
    </xf>
    <xf numFmtId="0" fontId="4" fillId="0" borderId="0" xfId="10" applyFont="1" applyAlignment="1">
      <alignment horizontal="left" vertical="top" wrapText="1"/>
    </xf>
    <xf numFmtId="0" fontId="5" fillId="0" borderId="0" xfId="22" applyNumberFormat="1" applyFont="1" applyFill="1" applyAlignment="1">
      <alignment horizontal="right" wrapText="1"/>
    </xf>
    <xf numFmtId="166" fontId="5" fillId="0" borderId="0" xfId="22" applyNumberFormat="1" applyFont="1" applyFill="1" applyAlignment="1">
      <alignment horizontal="right" wrapText="1"/>
    </xf>
    <xf numFmtId="0" fontId="10" fillId="0" borderId="7" xfId="14" applyFont="1" applyBorder="1" applyAlignment="1">
      <alignment horizontal="center" vertical="top" wrapText="1"/>
    </xf>
    <xf numFmtId="0" fontId="76" fillId="0" borderId="0" xfId="10" applyFont="1" applyBorder="1" applyAlignment="1">
      <alignment wrapText="1"/>
    </xf>
    <xf numFmtId="2" fontId="5" fillId="0" borderId="6" xfId="10" applyNumberFormat="1" applyFont="1" applyBorder="1" applyAlignment="1">
      <alignment horizontal="right"/>
    </xf>
    <xf numFmtId="4" fontId="5" fillId="0" borderId="6" xfId="10" applyNumberFormat="1" applyFont="1" applyFill="1" applyBorder="1" applyAlignment="1">
      <alignment horizontal="right"/>
    </xf>
    <xf numFmtId="0" fontId="92" fillId="0" borderId="0" xfId="10" applyFont="1" applyAlignment="1">
      <alignment vertical="top" wrapText="1"/>
    </xf>
    <xf numFmtId="49" fontId="10" fillId="0" borderId="0" xfId="11" applyNumberFormat="1" applyFont="1" applyFill="1" applyBorder="1" applyAlignment="1" applyProtection="1">
      <alignment horizontal="center" vertical="center"/>
    </xf>
    <xf numFmtId="4" fontId="93" fillId="0" borderId="0" xfId="10" applyNumberFormat="1" applyFont="1" applyFill="1" applyBorder="1" applyAlignment="1">
      <alignment horizontal="right" wrapText="1"/>
    </xf>
    <xf numFmtId="0" fontId="5" fillId="0" borderId="0" xfId="10" applyFont="1" applyFill="1" applyBorder="1" applyAlignment="1" applyProtection="1">
      <alignment horizontal="right"/>
    </xf>
    <xf numFmtId="49" fontId="10" fillId="0" borderId="0" xfId="11" applyNumberFormat="1" applyFont="1" applyFill="1" applyBorder="1" applyAlignment="1" applyProtection="1">
      <alignment horizontal="center" vertical="top"/>
    </xf>
    <xf numFmtId="0" fontId="93" fillId="0" borderId="0" xfId="10" applyFont="1" applyFill="1" applyBorder="1" applyAlignment="1">
      <alignment horizontal="right" wrapText="1"/>
    </xf>
    <xf numFmtId="49" fontId="5" fillId="0" borderId="0" xfId="11" applyNumberFormat="1" applyFont="1" applyFill="1" applyBorder="1" applyAlignment="1" applyProtection="1">
      <alignment horizontal="justify" vertical="top" wrapText="1"/>
    </xf>
    <xf numFmtId="0" fontId="94" fillId="0" borderId="0" xfId="10" applyFont="1" applyBorder="1" applyAlignment="1"/>
    <xf numFmtId="198" fontId="5" fillId="0" borderId="0" xfId="16" applyNumberFormat="1" applyFont="1" applyBorder="1" applyAlignment="1">
      <alignment horizontal="right" wrapText="1"/>
    </xf>
    <xf numFmtId="198" fontId="95" fillId="0" borderId="0" xfId="10" applyNumberFormat="1" applyFont="1" applyAlignment="1">
      <alignment horizontal="right"/>
    </xf>
    <xf numFmtId="198" fontId="93" fillId="0" borderId="0" xfId="10" applyNumberFormat="1" applyFont="1" applyFill="1" applyBorder="1" applyAlignment="1">
      <alignment horizontal="right" wrapText="1"/>
    </xf>
    <xf numFmtId="198" fontId="5" fillId="0" borderId="0" xfId="10" applyNumberFormat="1" applyFont="1" applyFill="1" applyBorder="1" applyAlignment="1" applyProtection="1">
      <alignment horizontal="right"/>
    </xf>
    <xf numFmtId="0" fontId="5" fillId="0" borderId="1" xfId="26" applyFont="1" applyFill="1" applyBorder="1" applyAlignment="1" applyProtection="1">
      <alignment horizontal="center" vertical="top"/>
    </xf>
    <xf numFmtId="0" fontId="5" fillId="0" borderId="1" xfId="26" applyFont="1" applyFill="1" applyBorder="1" applyAlignment="1" applyProtection="1">
      <alignment horizontal="right"/>
    </xf>
    <xf numFmtId="203" fontId="5" fillId="0" borderId="1" xfId="26" applyNumberFormat="1" applyFont="1" applyFill="1" applyBorder="1" applyAlignment="1" applyProtection="1">
      <alignment horizontal="right"/>
    </xf>
    <xf numFmtId="174" fontId="5" fillId="0" borderId="1" xfId="10" applyNumberFormat="1" applyFont="1" applyFill="1" applyBorder="1" applyAlignment="1" applyProtection="1">
      <alignment horizontal="right"/>
    </xf>
    <xf numFmtId="0" fontId="10" fillId="0" borderId="7" xfId="26" applyFont="1" applyFill="1" applyBorder="1" applyAlignment="1" applyProtection="1">
      <alignment horizontal="center" vertical="top"/>
    </xf>
    <xf numFmtId="0" fontId="10" fillId="0" borderId="7" xfId="26" applyFont="1" applyFill="1" applyBorder="1" applyAlignment="1" applyProtection="1">
      <alignment vertical="top" wrapText="1"/>
    </xf>
    <xf numFmtId="0" fontId="10" fillId="0" borderId="7" xfId="26" applyFont="1" applyBorder="1" applyAlignment="1">
      <alignment horizontal="right"/>
    </xf>
    <xf numFmtId="174" fontId="5" fillId="0" borderId="7" xfId="10" applyNumberFormat="1" applyFont="1" applyFill="1" applyBorder="1" applyAlignment="1" applyProtection="1">
      <alignment horizontal="right"/>
    </xf>
    <xf numFmtId="0" fontId="92" fillId="0" borderId="0" xfId="10" applyFont="1" applyBorder="1" applyAlignment="1">
      <alignment wrapText="1"/>
    </xf>
    <xf numFmtId="49" fontId="5" fillId="0" borderId="0" xfId="11" applyNumberFormat="1" applyFont="1" applyFill="1" applyBorder="1" applyAlignment="1" applyProtection="1">
      <alignment horizontal="center" vertical="top"/>
    </xf>
    <xf numFmtId="49" fontId="5" fillId="0" borderId="0" xfId="11" applyNumberFormat="1" applyFont="1" applyFill="1" applyBorder="1" applyAlignment="1" applyProtection="1">
      <alignment horizontal="left" vertical="top" wrapText="1"/>
    </xf>
    <xf numFmtId="204" fontId="5" fillId="0" borderId="0" xfId="10" applyNumberFormat="1" applyFont="1" applyFill="1" applyBorder="1" applyAlignment="1" applyProtection="1">
      <alignment horizontal="right"/>
    </xf>
    <xf numFmtId="1" fontId="5" fillId="0" borderId="0" xfId="10" applyNumberFormat="1" applyFont="1" applyFill="1" applyBorder="1" applyAlignment="1" applyProtection="1">
      <alignment horizontal="right"/>
    </xf>
    <xf numFmtId="4" fontId="4" fillId="0" borderId="0" xfId="16" applyNumberFormat="1" applyFont="1" applyBorder="1" applyAlignment="1">
      <alignment horizontal="right" wrapText="1"/>
    </xf>
    <xf numFmtId="4" fontId="4" fillId="0" borderId="0" xfId="16" applyNumberFormat="1" applyFont="1" applyBorder="1" applyAlignment="1">
      <alignment wrapText="1"/>
    </xf>
    <xf numFmtId="198" fontId="4" fillId="0" borderId="0" xfId="16" applyNumberFormat="1" applyFont="1" applyBorder="1" applyAlignment="1">
      <alignment wrapText="1"/>
    </xf>
    <xf numFmtId="0" fontId="69" fillId="0" borderId="0" xfId="10" applyFont="1" applyAlignment="1"/>
    <xf numFmtId="0" fontId="5" fillId="0" borderId="0" xfId="10" applyFont="1">
      <alignment vertical="top"/>
    </xf>
    <xf numFmtId="0" fontId="69" fillId="0" borderId="0" xfId="10" applyFont="1">
      <alignment vertical="top"/>
    </xf>
    <xf numFmtId="198" fontId="95" fillId="0" borderId="0" xfId="10" applyNumberFormat="1" applyFont="1" applyBorder="1" applyAlignment="1">
      <alignment horizontal="right"/>
    </xf>
    <xf numFmtId="49" fontId="10" fillId="0" borderId="7" xfId="11" applyNumberFormat="1" applyFont="1" applyFill="1" applyBorder="1" applyAlignment="1" applyProtection="1">
      <alignment horizontal="center" vertical="center"/>
    </xf>
    <xf numFmtId="4" fontId="10" fillId="0" borderId="0" xfId="14" applyNumberFormat="1" applyFont="1" applyBorder="1" applyAlignment="1">
      <alignment wrapText="1"/>
    </xf>
    <xf numFmtId="0" fontId="72" fillId="0" borderId="0" xfId="10" applyFont="1" applyAlignment="1">
      <alignment vertical="top" wrapText="1"/>
    </xf>
    <xf numFmtId="4" fontId="93" fillId="0" borderId="0" xfId="10" applyNumberFormat="1" applyFont="1" applyFill="1" applyBorder="1" applyAlignment="1">
      <alignment horizontal="justify" vertical="center" wrapText="1"/>
    </xf>
    <xf numFmtId="0" fontId="4" fillId="0" borderId="0" xfId="10" applyFont="1" applyFill="1" applyBorder="1" applyAlignment="1" applyProtection="1">
      <alignment vertical="top"/>
    </xf>
    <xf numFmtId="200" fontId="5" fillId="0" borderId="0" xfId="11" applyNumberFormat="1" applyFont="1" applyFill="1" applyBorder="1" applyAlignment="1" applyProtection="1">
      <alignment horizontal="center" vertical="top"/>
    </xf>
    <xf numFmtId="1" fontId="5" fillId="0" borderId="0" xfId="10" applyNumberFormat="1" applyFont="1" applyFill="1" applyBorder="1" applyAlignment="1" applyProtection="1">
      <alignment horizontal="center"/>
    </xf>
    <xf numFmtId="198" fontId="93" fillId="0" borderId="0" xfId="10" applyNumberFormat="1" applyFont="1" applyFill="1" applyBorder="1" applyAlignment="1">
      <alignment horizontal="justify" vertical="center" wrapText="1"/>
    </xf>
    <xf numFmtId="198" fontId="4" fillId="0" borderId="0" xfId="10" applyNumberFormat="1" applyFont="1" applyFill="1" applyBorder="1" applyAlignment="1" applyProtection="1">
      <alignment vertical="top"/>
    </xf>
    <xf numFmtId="204" fontId="5" fillId="0" borderId="0" xfId="24" applyNumberFormat="1" applyFont="1" applyFill="1" applyBorder="1" applyAlignment="1" applyProtection="1">
      <alignment horizontal="right"/>
    </xf>
    <xf numFmtId="1" fontId="5" fillId="0" borderId="0" xfId="24" applyNumberFormat="1" applyFont="1" applyFill="1" applyBorder="1" applyAlignment="1" applyProtection="1">
      <alignment horizontal="center"/>
    </xf>
    <xf numFmtId="0" fontId="23" fillId="0" borderId="1" xfId="26" applyFont="1" applyFill="1" applyBorder="1" applyAlignment="1" applyProtection="1">
      <alignment horizontal="right"/>
    </xf>
    <xf numFmtId="0" fontId="23" fillId="0" borderId="1" xfId="26" applyFont="1" applyFill="1" applyBorder="1" applyAlignment="1" applyProtection="1">
      <alignment horizontal="center"/>
    </xf>
    <xf numFmtId="203" fontId="23" fillId="0" borderId="1" xfId="26" applyNumberFormat="1" applyFont="1" applyFill="1" applyBorder="1" applyAlignment="1" applyProtection="1">
      <alignment horizontal="center"/>
    </xf>
    <xf numFmtId="0" fontId="4" fillId="0" borderId="1" xfId="10" applyFont="1" applyFill="1" applyBorder="1" applyAlignment="1" applyProtection="1">
      <alignment vertical="top"/>
    </xf>
    <xf numFmtId="0" fontId="41" fillId="0" borderId="7" xfId="26" applyFont="1" applyFill="1" applyBorder="1" applyAlignment="1" applyProtection="1">
      <alignment vertical="top" wrapText="1"/>
    </xf>
    <xf numFmtId="0" fontId="10" fillId="0" borderId="7" xfId="26" applyFont="1" applyBorder="1" applyAlignment="1">
      <alignment horizontal="center"/>
    </xf>
    <xf numFmtId="174" fontId="4" fillId="0" borderId="7" xfId="16" applyNumberFormat="1" applyFont="1" applyBorder="1" applyAlignment="1">
      <alignment wrapText="1"/>
    </xf>
    <xf numFmtId="198" fontId="5" fillId="0" borderId="0" xfId="10" applyNumberFormat="1" applyFont="1" applyAlignment="1" applyProtection="1">
      <alignment horizontal="right"/>
      <protection locked="0"/>
    </xf>
    <xf numFmtId="198" fontId="5" fillId="0" borderId="0" xfId="10" applyNumberFormat="1" applyFont="1" applyBorder="1" applyAlignment="1" applyProtection="1">
      <alignment horizontal="right"/>
      <protection locked="0"/>
    </xf>
    <xf numFmtId="0" fontId="5" fillId="0" borderId="0" xfId="10" applyFont="1" applyAlignment="1" applyProtection="1">
      <alignment horizontal="right" wrapText="1"/>
      <protection locked="0"/>
    </xf>
    <xf numFmtId="0" fontId="5" fillId="0" borderId="0" xfId="10" applyFont="1" applyBorder="1" applyAlignment="1" applyProtection="1">
      <alignment horizontal="right" wrapText="1"/>
      <protection locked="0"/>
    </xf>
    <xf numFmtId="4" fontId="5" fillId="0" borderId="0" xfId="10" applyNumberFormat="1" applyFont="1" applyAlignment="1" applyProtection="1">
      <alignment horizontal="right" wrapText="1"/>
      <protection locked="0"/>
    </xf>
    <xf numFmtId="0" fontId="72" fillId="0" borderId="0" xfId="10" applyFont="1" applyAlignment="1" applyProtection="1">
      <alignment wrapText="1"/>
      <protection locked="0"/>
    </xf>
    <xf numFmtId="198" fontId="74" fillId="0" borderId="0" xfId="10" applyNumberFormat="1" applyFont="1" applyAlignment="1" applyProtection="1">
      <alignment horizontal="right"/>
      <protection locked="0"/>
    </xf>
    <xf numFmtId="198" fontId="5" fillId="0" borderId="0" xfId="14" applyNumberFormat="1" applyFont="1" applyAlignment="1" applyProtection="1">
      <alignment horizontal="right" wrapText="1"/>
      <protection locked="0"/>
    </xf>
    <xf numFmtId="198" fontId="5" fillId="0" borderId="0" xfId="14" applyNumberFormat="1" applyFont="1" applyAlignment="1" applyProtection="1">
      <alignment wrapText="1"/>
      <protection locked="0"/>
    </xf>
    <xf numFmtId="198" fontId="5" fillId="0" borderId="0" xfId="14" applyNumberFormat="1" applyFont="1" applyFill="1" applyBorder="1" applyAlignment="1" applyProtection="1">
      <alignment horizontal="right" wrapText="1"/>
      <protection locked="0"/>
    </xf>
    <xf numFmtId="198" fontId="5" fillId="0" borderId="0" xfId="10" applyNumberFormat="1" applyFont="1" applyBorder="1" applyAlignment="1" applyProtection="1">
      <alignment horizontal="right" wrapText="1"/>
      <protection locked="0"/>
    </xf>
    <xf numFmtId="198" fontId="5" fillId="0" borderId="0" xfId="18" applyNumberFormat="1" applyFont="1" applyFill="1" applyAlignment="1" applyProtection="1">
      <alignment wrapText="1"/>
      <protection locked="0"/>
    </xf>
    <xf numFmtId="198" fontId="23" fillId="0" borderId="0" xfId="10" applyNumberFormat="1" applyFont="1" applyAlignment="1" applyProtection="1">
      <alignment horizontal="right" wrapText="1"/>
      <protection locked="0"/>
    </xf>
    <xf numFmtId="198" fontId="90" fillId="0" borderId="0" xfId="21" applyNumberFormat="1" applyFont="1" applyAlignment="1" applyProtection="1">
      <alignment horizontal="right"/>
      <protection locked="0"/>
    </xf>
    <xf numFmtId="198" fontId="93" fillId="0" borderId="0" xfId="10" applyNumberFormat="1" applyFont="1" applyFill="1" applyBorder="1" applyAlignment="1" applyProtection="1">
      <alignment horizontal="right" wrapText="1"/>
      <protection locked="0"/>
    </xf>
    <xf numFmtId="198" fontId="5" fillId="0" borderId="0" xfId="16" applyNumberFormat="1" applyFont="1" applyBorder="1" applyAlignment="1" applyProtection="1">
      <alignment horizontal="right" wrapText="1"/>
      <protection locked="0"/>
    </xf>
    <xf numFmtId="198" fontId="4" fillId="0" borderId="0" xfId="16" applyNumberFormat="1" applyFont="1" applyBorder="1" applyAlignment="1" applyProtection="1">
      <alignment horizontal="right" wrapText="1"/>
      <protection locked="0"/>
    </xf>
    <xf numFmtId="198" fontId="93" fillId="0" borderId="0" xfId="10" applyNumberFormat="1" applyFont="1" applyFill="1" applyBorder="1" applyAlignment="1" applyProtection="1">
      <alignment horizontal="justify" vertical="center" wrapText="1"/>
      <protection locked="0"/>
    </xf>
    <xf numFmtId="49" fontId="5" fillId="0" borderId="0" xfId="10" applyNumberFormat="1" applyFont="1" applyBorder="1" applyAlignment="1" applyProtection="1">
      <alignment horizontal="center" vertical="top" wrapText="1"/>
    </xf>
    <xf numFmtId="1" fontId="10" fillId="0" borderId="0" xfId="10" applyNumberFormat="1" applyFont="1" applyProtection="1">
      <alignment vertical="top"/>
    </xf>
    <xf numFmtId="0" fontId="5" fillId="0" borderId="0" xfId="10" applyFont="1" applyBorder="1" applyAlignment="1" applyProtection="1">
      <alignment horizontal="right" wrapText="1"/>
    </xf>
    <xf numFmtId="49" fontId="5" fillId="0" borderId="6" xfId="10" applyNumberFormat="1" applyFont="1" applyBorder="1" applyAlignment="1" applyProtection="1">
      <alignment horizontal="center" vertical="center"/>
    </xf>
    <xf numFmtId="4" fontId="5" fillId="0" borderId="6" xfId="10" applyNumberFormat="1" applyFont="1" applyBorder="1" applyAlignment="1" applyProtection="1">
      <alignment horizontal="center" vertical="center"/>
    </xf>
    <xf numFmtId="4" fontId="5" fillId="0" borderId="6" xfId="10" applyNumberFormat="1" applyFont="1" applyBorder="1" applyAlignment="1" applyProtection="1">
      <alignment horizontal="right" vertical="center"/>
    </xf>
    <xf numFmtId="4" fontId="5" fillId="0" borderId="6" xfId="10" applyNumberFormat="1" applyFont="1" applyBorder="1" applyAlignment="1" applyProtection="1">
      <alignment horizontal="center"/>
    </xf>
    <xf numFmtId="0" fontId="10" fillId="0" borderId="0" xfId="14" applyFont="1" applyBorder="1" applyAlignment="1" applyProtection="1">
      <alignment horizontal="center" wrapText="1"/>
    </xf>
    <xf numFmtId="0" fontId="10" fillId="0" borderId="0" xfId="14" applyFont="1" applyBorder="1" applyAlignment="1" applyProtection="1">
      <alignment wrapText="1"/>
    </xf>
    <xf numFmtId="0" fontId="10" fillId="0" borderId="0" xfId="14" applyFont="1" applyBorder="1" applyAlignment="1" applyProtection="1">
      <alignment horizontal="right" wrapText="1"/>
    </xf>
    <xf numFmtId="0" fontId="10" fillId="0" borderId="0" xfId="14" applyFont="1" applyBorder="1" applyAlignment="1" applyProtection="1">
      <alignment horizontal="center" vertical="top" wrapText="1"/>
    </xf>
    <xf numFmtId="0" fontId="10" fillId="0" borderId="0" xfId="10" applyNumberFormat="1" applyFont="1" applyAlignment="1" applyProtection="1">
      <alignment horizontal="left" vertical="center" wrapText="1"/>
    </xf>
    <xf numFmtId="0" fontId="5" fillId="0" borderId="0" xfId="10" applyFont="1" applyFill="1" applyAlignment="1" applyProtection="1">
      <alignment horizontal="right" vertical="top" wrapText="1"/>
    </xf>
    <xf numFmtId="0" fontId="5" fillId="0" borderId="0" xfId="10" applyFont="1" applyFill="1" applyAlignment="1" applyProtection="1">
      <alignment horizontal="center" wrapText="1"/>
    </xf>
    <xf numFmtId="0" fontId="10" fillId="0" borderId="0" xfId="10" applyNumberFormat="1" applyFont="1" applyAlignment="1" applyProtection="1">
      <alignment horizontal="left" wrapText="1"/>
    </xf>
    <xf numFmtId="0" fontId="5" fillId="0" borderId="0" xfId="10" applyFont="1" applyAlignment="1" applyProtection="1">
      <alignment wrapText="1"/>
    </xf>
    <xf numFmtId="0" fontId="5" fillId="0" borderId="0" xfId="10" applyFont="1" applyAlignment="1" applyProtection="1">
      <alignment horizontal="right" wrapText="1"/>
    </xf>
    <xf numFmtId="0" fontId="5" fillId="0" borderId="0" xfId="10" applyFont="1" applyAlignment="1" applyProtection="1">
      <alignment horizontal="center" wrapText="1"/>
    </xf>
    <xf numFmtId="0" fontId="5" fillId="0" borderId="0" xfId="10" applyFont="1" applyAlignment="1" applyProtection="1"/>
    <xf numFmtId="0" fontId="5" fillId="0" borderId="0" xfId="10" applyFont="1" applyAlignment="1" applyProtection="1">
      <alignment horizontal="right"/>
    </xf>
    <xf numFmtId="0" fontId="5" fillId="0" borderId="0" xfId="10" applyFont="1" applyAlignment="1" applyProtection="1">
      <alignment horizontal="center"/>
    </xf>
    <xf numFmtId="200" fontId="93" fillId="0" borderId="0" xfId="10" applyNumberFormat="1" applyFont="1" applyFill="1" applyBorder="1" applyAlignment="1" applyProtection="1">
      <alignment horizontal="justify" vertical="center" wrapText="1"/>
    </xf>
    <xf numFmtId="0" fontId="5" fillId="0" borderId="0" xfId="10" applyFont="1" applyAlignment="1" applyProtection="1">
      <alignment vertical="center" wrapText="1"/>
    </xf>
    <xf numFmtId="0" fontId="5" fillId="0" borderId="0" xfId="24" applyFont="1" applyFill="1" applyAlignment="1" applyProtection="1">
      <alignment horizontal="right" vertical="top" wrapText="1"/>
    </xf>
    <xf numFmtId="0" fontId="5" fillId="0" borderId="0" xfId="24" applyFont="1" applyFill="1" applyAlignment="1" applyProtection="1">
      <alignment horizontal="center" wrapText="1"/>
    </xf>
    <xf numFmtId="200" fontId="93" fillId="0" borderId="0" xfId="10" applyNumberFormat="1" applyFont="1" applyFill="1" applyBorder="1" applyAlignment="1" applyProtection="1">
      <alignment horizontal="center" vertical="center" wrapText="1"/>
    </xf>
    <xf numFmtId="0" fontId="4" fillId="0" borderId="0" xfId="10" applyFont="1" applyAlignment="1" applyProtection="1"/>
    <xf numFmtId="0" fontId="4" fillId="0" borderId="0" xfId="10" applyFont="1" applyAlignment="1" applyProtection="1">
      <alignment horizontal="right"/>
    </xf>
    <xf numFmtId="0" fontId="4" fillId="0" borderId="0" xfId="10" applyFont="1" applyAlignment="1" applyProtection="1">
      <alignment horizontal="center"/>
    </xf>
    <xf numFmtId="0" fontId="5" fillId="0" borderId="1" xfId="26" applyFont="1" applyBorder="1" applyAlignment="1" applyProtection="1">
      <alignment horizontal="justify" vertical="top" wrapText="1"/>
    </xf>
    <xf numFmtId="0" fontId="72" fillId="0" borderId="7" xfId="10" applyFont="1" applyBorder="1" applyAlignment="1" applyProtection="1">
      <alignment horizontal="right" vertical="top" wrapText="1"/>
    </xf>
    <xf numFmtId="0" fontId="5" fillId="0" borderId="7" xfId="26" applyFont="1" applyBorder="1" applyAlignment="1" applyProtection="1">
      <alignment horizontal="center"/>
    </xf>
    <xf numFmtId="0" fontId="5" fillId="0" borderId="0" xfId="10" applyFont="1" applyBorder="1" applyAlignment="1" applyProtection="1">
      <alignment wrapText="1"/>
    </xf>
    <xf numFmtId="4" fontId="5" fillId="0" borderId="6" xfId="10" applyNumberFormat="1" applyFont="1" applyBorder="1" applyAlignment="1" applyProtection="1">
      <alignment horizontal="right"/>
    </xf>
    <xf numFmtId="0" fontId="5" fillId="0" borderId="0" xfId="10" applyFont="1" applyFill="1" applyAlignment="1" applyProtection="1">
      <alignment horizontal="right" wrapText="1"/>
    </xf>
    <xf numFmtId="1" fontId="4" fillId="0" borderId="0" xfId="16" applyNumberFormat="1" applyFont="1" applyBorder="1" applyAlignment="1" applyProtection="1">
      <alignment horizontal="center" vertical="top" wrapText="1"/>
    </xf>
    <xf numFmtId="0" fontId="4" fillId="0" borderId="0" xfId="16" applyFont="1" applyBorder="1" applyAlignment="1" applyProtection="1">
      <alignment wrapText="1"/>
    </xf>
    <xf numFmtId="0" fontId="4" fillId="0" borderId="0" xfId="16" applyFont="1" applyBorder="1" applyAlignment="1" applyProtection="1">
      <alignment horizontal="right" wrapText="1"/>
    </xf>
    <xf numFmtId="200" fontId="5" fillId="0" borderId="0" xfId="13" applyNumberFormat="1" applyFont="1" applyBorder="1" applyAlignment="1" applyProtection="1">
      <alignment horizontal="center" vertical="top" wrapText="1"/>
    </xf>
    <xf numFmtId="0" fontId="4" fillId="0" borderId="0" xfId="10" applyFont="1" applyBorder="1" applyAlignment="1" applyProtection="1">
      <alignment horizontal="right" wrapText="1"/>
    </xf>
    <xf numFmtId="0" fontId="5" fillId="0" borderId="0" xfId="10" applyFont="1" applyBorder="1" applyAlignment="1" applyProtection="1">
      <alignment horizontal="justify" vertical="top" wrapText="1"/>
    </xf>
    <xf numFmtId="0" fontId="5" fillId="0" borderId="0" xfId="10" applyFont="1" applyBorder="1" applyAlignment="1" applyProtection="1">
      <alignment horizontal="right"/>
    </xf>
    <xf numFmtId="0" fontId="10" fillId="0" borderId="7" xfId="10" applyNumberFormat="1" applyFont="1" applyBorder="1" applyAlignment="1" applyProtection="1">
      <alignment horizontal="left" vertical="center" wrapText="1"/>
    </xf>
    <xf numFmtId="0" fontId="5" fillId="0" borderId="7" xfId="10" applyFont="1" applyBorder="1" applyAlignment="1" applyProtection="1">
      <alignment horizontal="right" wrapText="1"/>
    </xf>
    <xf numFmtId="0" fontId="5" fillId="0" borderId="7" xfId="26" applyFont="1" applyBorder="1" applyAlignment="1" applyProtection="1">
      <alignment horizontal="right"/>
    </xf>
    <xf numFmtId="49" fontId="5" fillId="0" borderId="0" xfId="10" applyNumberFormat="1" applyFont="1" applyBorder="1" applyAlignment="1" applyProtection="1">
      <alignment horizontal="center" vertical="center"/>
    </xf>
    <xf numFmtId="4" fontId="5" fillId="0" borderId="0" xfId="10" applyNumberFormat="1" applyFont="1" applyBorder="1" applyAlignment="1" applyProtection="1">
      <alignment horizontal="center" vertical="center"/>
    </xf>
    <xf numFmtId="4" fontId="5" fillId="0" borderId="0" xfId="10" applyNumberFormat="1" applyFont="1" applyBorder="1" applyAlignment="1" applyProtection="1">
      <alignment horizontal="right"/>
    </xf>
    <xf numFmtId="0" fontId="5" fillId="0" borderId="0" xfId="10" applyFont="1" applyFill="1" applyBorder="1" applyAlignment="1" applyProtection="1">
      <alignment horizontal="center" vertical="top" wrapText="1"/>
    </xf>
    <xf numFmtId="0" fontId="5" fillId="0" borderId="0" xfId="10" applyFont="1" applyAlignment="1" applyProtection="1">
      <alignment horizontal="justify" vertical="top" wrapText="1"/>
    </xf>
    <xf numFmtId="49" fontId="5" fillId="0" borderId="0" xfId="10" applyNumberFormat="1" applyFont="1" applyFill="1" applyBorder="1" applyAlignment="1" applyProtection="1">
      <alignment horizontal="center" vertical="top" wrapText="1"/>
    </xf>
    <xf numFmtId="200" fontId="5" fillId="0" borderId="0" xfId="13" applyNumberFormat="1" applyFont="1" applyAlignment="1" applyProtection="1">
      <alignment horizontal="center" vertical="top" wrapText="1"/>
    </xf>
    <xf numFmtId="0" fontId="5" fillId="0" borderId="0" xfId="16" applyFont="1" applyBorder="1" applyAlignment="1" applyProtection="1">
      <alignment wrapText="1"/>
    </xf>
    <xf numFmtId="0" fontId="5" fillId="0" borderId="0" xfId="16" applyFont="1" applyBorder="1" applyAlignment="1" applyProtection="1">
      <alignment horizontal="right" wrapText="1"/>
    </xf>
    <xf numFmtId="0" fontId="5" fillId="0" borderId="0" xfId="16" applyFont="1" applyBorder="1" applyAlignment="1" applyProtection="1">
      <alignment horizontal="center" vertical="top" wrapText="1"/>
    </xf>
    <xf numFmtId="0" fontId="5" fillId="0" borderId="0" xfId="25" applyFont="1" applyBorder="1" applyAlignment="1" applyProtection="1">
      <alignment wrapText="1"/>
    </xf>
    <xf numFmtId="0" fontId="5" fillId="0" borderId="0" xfId="25" applyFont="1" applyBorder="1" applyAlignment="1" applyProtection="1">
      <alignment horizontal="right" wrapText="1"/>
    </xf>
    <xf numFmtId="0" fontId="5" fillId="0" borderId="0" xfId="10" applyFont="1" applyBorder="1" applyAlignment="1" applyProtection="1">
      <alignment horizontal="center" vertical="top"/>
    </xf>
    <xf numFmtId="0" fontId="5" fillId="0" borderId="0" xfId="10" applyFont="1" applyBorder="1" applyAlignment="1" applyProtection="1">
      <alignment horizontal="justify" vertical="top"/>
    </xf>
    <xf numFmtId="0" fontId="5" fillId="0" borderId="0" xfId="16" applyFont="1" applyAlignment="1" applyProtection="1">
      <alignment vertical="top" wrapText="1"/>
    </xf>
    <xf numFmtId="0" fontId="5" fillId="0" borderId="0" xfId="16" applyFont="1" applyAlignment="1" applyProtection="1">
      <alignment horizontal="right"/>
    </xf>
    <xf numFmtId="9" fontId="5" fillId="0" borderId="0" xfId="16" applyNumberFormat="1" applyFont="1" applyAlignment="1" applyProtection="1">
      <alignment horizontal="right"/>
    </xf>
    <xf numFmtId="0" fontId="93" fillId="0" borderId="0" xfId="10" applyFont="1" applyFill="1" applyBorder="1" applyAlignment="1" applyProtection="1">
      <alignment horizontal="center" vertical="center" wrapText="1"/>
    </xf>
    <xf numFmtId="0" fontId="5" fillId="0" borderId="0" xfId="16" applyFont="1" applyBorder="1" applyAlignment="1" applyProtection="1">
      <alignment vertical="top" wrapText="1"/>
    </xf>
    <xf numFmtId="0" fontId="5" fillId="0" borderId="0" xfId="16" applyFont="1" applyBorder="1" applyAlignment="1" applyProtection="1">
      <alignment horizontal="right"/>
    </xf>
    <xf numFmtId="9" fontId="5" fillId="0" borderId="0" xfId="16" applyNumberFormat="1" applyFont="1" applyBorder="1" applyAlignment="1" applyProtection="1">
      <alignment horizontal="right"/>
    </xf>
    <xf numFmtId="2" fontId="5" fillId="0" borderId="0" xfId="10" applyNumberFormat="1" applyFont="1" applyBorder="1" applyAlignment="1" applyProtection="1">
      <alignment horizontal="right"/>
    </xf>
    <xf numFmtId="4" fontId="5" fillId="0" borderId="0" xfId="10" applyNumberFormat="1" applyFont="1" applyFill="1" applyBorder="1" applyAlignment="1" applyProtection="1">
      <alignment horizontal="right"/>
    </xf>
    <xf numFmtId="4" fontId="5" fillId="0" borderId="0" xfId="18" applyNumberFormat="1" applyFont="1" applyFill="1" applyAlignment="1" applyProtection="1">
      <alignment horizontal="right" wrapText="1"/>
    </xf>
    <xf numFmtId="4" fontId="10" fillId="0" borderId="0" xfId="14" applyNumberFormat="1" applyFont="1" applyBorder="1" applyAlignment="1" applyProtection="1">
      <alignment horizontal="right" wrapText="1"/>
    </xf>
    <xf numFmtId="4" fontId="93" fillId="0" borderId="0" xfId="10" applyNumberFormat="1" applyFont="1" applyFill="1" applyBorder="1" applyAlignment="1" applyProtection="1">
      <alignment horizontal="right" wrapText="1"/>
    </xf>
    <xf numFmtId="0" fontId="93" fillId="0" borderId="0" xfId="10" applyFont="1" applyFill="1" applyBorder="1" applyAlignment="1" applyProtection="1">
      <alignment horizontal="right" wrapText="1"/>
    </xf>
    <xf numFmtId="0" fontId="5" fillId="0" borderId="0" xfId="24" applyFont="1" applyFill="1" applyAlignment="1" applyProtection="1">
      <alignment horizontal="right" wrapText="1"/>
    </xf>
    <xf numFmtId="4" fontId="5" fillId="0" borderId="0" xfId="16" applyNumberFormat="1" applyFont="1" applyBorder="1" applyAlignment="1" applyProtection="1">
      <alignment horizontal="right" wrapText="1"/>
    </xf>
    <xf numFmtId="0" fontId="23" fillId="0" borderId="0" xfId="10" applyFont="1" applyAlignment="1" applyProtection="1">
      <alignment vertical="top" wrapText="1"/>
    </xf>
    <xf numFmtId="0" fontId="23" fillId="0" borderId="0" xfId="10" applyFont="1" applyAlignment="1" applyProtection="1">
      <alignment horizontal="right" wrapText="1"/>
    </xf>
    <xf numFmtId="0" fontId="23" fillId="0" borderId="0" xfId="10" applyFont="1" applyAlignment="1" applyProtection="1">
      <alignment horizontal="right"/>
    </xf>
    <xf numFmtId="198" fontId="23" fillId="0" borderId="0" xfId="23" applyNumberFormat="1" applyFont="1" applyFill="1" applyAlignment="1" applyProtection="1">
      <alignment horizontal="right" wrapText="1"/>
    </xf>
    <xf numFmtId="198" fontId="23" fillId="0" borderId="0" xfId="23" applyNumberFormat="1" applyFont="1" applyFill="1" applyAlignment="1" applyProtection="1">
      <alignment horizontal="right"/>
    </xf>
    <xf numFmtId="0" fontId="5" fillId="0" borderId="0" xfId="22" applyNumberFormat="1" applyFont="1" applyFill="1" applyAlignment="1" applyProtection="1">
      <alignment horizontal="left" vertical="top" wrapText="1"/>
    </xf>
    <xf numFmtId="0" fontId="5" fillId="0" borderId="0" xfId="19" applyFont="1" applyAlignment="1" applyProtection="1">
      <alignment horizontal="right" wrapText="1"/>
    </xf>
    <xf numFmtId="9" fontId="23" fillId="0" borderId="0" xfId="10" applyNumberFormat="1" applyFont="1" applyAlignment="1" applyProtection="1">
      <alignment horizontal="right"/>
    </xf>
    <xf numFmtId="198" fontId="5" fillId="0" borderId="0" xfId="10" applyNumberFormat="1" applyFont="1" applyAlignment="1" applyProtection="1">
      <alignment horizontal="right" wrapText="1"/>
    </xf>
    <xf numFmtId="0" fontId="4" fillId="0" borderId="0" xfId="10" quotePrefix="1" applyFont="1" applyAlignment="1" applyProtection="1">
      <alignment horizontal="left" vertical="top" wrapText="1"/>
    </xf>
    <xf numFmtId="201" fontId="5" fillId="0" borderId="0" xfId="10" applyNumberFormat="1" applyFont="1" applyAlignment="1" applyProtection="1">
      <alignment horizontal="right" wrapText="1"/>
    </xf>
    <xf numFmtId="0" fontId="10" fillId="0" borderId="7" xfId="14" applyFont="1" applyBorder="1" applyAlignment="1" applyProtection="1">
      <alignment vertical="top" wrapText="1"/>
    </xf>
    <xf numFmtId="0" fontId="69" fillId="0" borderId="7" xfId="10" applyFont="1" applyBorder="1" applyAlignment="1" applyProtection="1">
      <alignment horizontal="right" wrapText="1"/>
    </xf>
    <xf numFmtId="0" fontId="91" fillId="0" borderId="7" xfId="10" applyFont="1" applyBorder="1" applyAlignment="1" applyProtection="1">
      <alignment horizontal="right"/>
    </xf>
    <xf numFmtId="0" fontId="4" fillId="0" borderId="7" xfId="10" applyFont="1" applyBorder="1" applyAlignment="1" applyProtection="1">
      <alignment horizontal="right"/>
    </xf>
    <xf numFmtId="201" fontId="91" fillId="0" borderId="7" xfId="10" applyNumberFormat="1" applyFont="1" applyBorder="1" applyAlignment="1" applyProtection="1">
      <alignment horizontal="right"/>
    </xf>
    <xf numFmtId="0" fontId="5" fillId="0" borderId="0" xfId="14" applyFont="1" applyBorder="1" applyAlignment="1" applyProtection="1">
      <alignment wrapText="1"/>
    </xf>
    <xf numFmtId="0" fontId="5" fillId="0" borderId="0" xfId="14" applyFont="1" applyBorder="1" applyAlignment="1" applyProtection="1">
      <alignment horizontal="right" wrapText="1"/>
    </xf>
    <xf numFmtId="4" fontId="5" fillId="0" borderId="0" xfId="14" applyNumberFormat="1" applyFont="1" applyAlignment="1" applyProtection="1">
      <alignment horizontal="right" wrapText="1"/>
    </xf>
    <xf numFmtId="0" fontId="10" fillId="0" borderId="0" xfId="14" applyFont="1" applyBorder="1" applyAlignment="1" applyProtection="1"/>
    <xf numFmtId="0" fontId="69" fillId="0" borderId="0" xfId="10" applyFont="1" applyAlignment="1" applyProtection="1">
      <alignment horizontal="right"/>
    </xf>
    <xf numFmtId="0" fontId="5" fillId="0" borderId="0" xfId="14" applyFont="1" applyAlignment="1" applyProtection="1">
      <alignment horizontal="right" wrapText="1"/>
    </xf>
    <xf numFmtId="0" fontId="5" fillId="0" borderId="0" xfId="14" applyFont="1" applyAlignment="1" applyProtection="1"/>
    <xf numFmtId="0" fontId="5" fillId="0" borderId="0" xfId="14" applyFont="1" applyAlignment="1" applyProtection="1">
      <alignment horizontal="right"/>
    </xf>
    <xf numFmtId="166" fontId="5" fillId="0" borderId="0" xfId="10" applyNumberFormat="1" applyFont="1" applyAlignment="1" applyProtection="1">
      <alignment horizontal="right" wrapText="1"/>
    </xf>
    <xf numFmtId="201" fontId="5" fillId="0" borderId="0" xfId="17" applyNumberFormat="1" applyFont="1" applyAlignment="1" applyProtection="1">
      <alignment horizontal="right" wrapText="1"/>
    </xf>
    <xf numFmtId="0" fontId="23" fillId="0" borderId="0" xfId="10" applyFont="1" applyAlignment="1" applyProtection="1">
      <alignment horizontal="left" vertical="top" wrapText="1"/>
    </xf>
    <xf numFmtId="0" fontId="5" fillId="0" borderId="0" xfId="19" applyFont="1" applyAlignment="1" applyProtection="1">
      <alignment horizontal="right" vertical="top" wrapText="1"/>
    </xf>
    <xf numFmtId="166" fontId="5" fillId="0" borderId="0" xfId="10" applyNumberFormat="1" applyFont="1" applyAlignment="1" applyProtection="1">
      <alignment horizontal="right" vertical="top" wrapText="1"/>
    </xf>
    <xf numFmtId="201" fontId="5" fillId="0" borderId="0" xfId="10" applyNumberFormat="1" applyFont="1" applyAlignment="1" applyProtection="1">
      <alignment horizontal="right" vertical="top" wrapText="1"/>
    </xf>
    <xf numFmtId="165" fontId="28" fillId="0" borderId="2" xfId="4" applyNumberFormat="1" applyFont="1" applyBorder="1" applyAlignment="1" applyProtection="1">
      <alignment horizontal="left" vertical="center"/>
    </xf>
    <xf numFmtId="165" fontId="28" fillId="0" borderId="0" xfId="4" applyNumberFormat="1" applyFont="1" applyAlignment="1" applyProtection="1">
      <alignment vertical="center" wrapText="1"/>
    </xf>
    <xf numFmtId="165" fontId="28" fillId="0" borderId="1" xfId="4" applyNumberFormat="1" applyFont="1" applyBorder="1" applyAlignment="1" applyProtection="1">
      <alignment horizontal="left" vertical="center"/>
    </xf>
    <xf numFmtId="165" fontId="28" fillId="0" borderId="3" xfId="4" applyNumberFormat="1" applyFont="1" applyBorder="1" applyAlignment="1" applyProtection="1">
      <alignment horizontal="center" wrapText="1"/>
    </xf>
    <xf numFmtId="174" fontId="31" fillId="0" borderId="0" xfId="8" applyNumberFormat="1" applyFont="1" applyProtection="1"/>
    <xf numFmtId="165" fontId="29" fillId="5" borderId="0" xfId="4" applyNumberFormat="1" applyFont="1" applyFill="1" applyProtection="1"/>
    <xf numFmtId="174" fontId="31" fillId="4" borderId="0" xfId="8" applyNumberFormat="1" applyFont="1" applyFill="1" applyProtection="1"/>
    <xf numFmtId="4" fontId="59" fillId="0" borderId="2" xfId="8" applyNumberFormat="1" applyFont="1" applyBorder="1" applyProtection="1"/>
    <xf numFmtId="174" fontId="59" fillId="0" borderId="0" xfId="8" applyNumberFormat="1" applyFont="1" applyProtection="1"/>
    <xf numFmtId="169" fontId="29" fillId="0" borderId="1" xfId="8" applyNumberFormat="1" applyFont="1" applyBorder="1" applyProtection="1"/>
    <xf numFmtId="174" fontId="60" fillId="0" borderId="0" xfId="8" applyNumberFormat="1" applyFont="1" applyProtection="1"/>
    <xf numFmtId="169" fontId="29" fillId="0" borderId="0" xfId="8" applyNumberFormat="1" applyFont="1" applyProtection="1"/>
    <xf numFmtId="169" fontId="29" fillId="0" borderId="1" xfId="8" applyNumberFormat="1" applyFont="1" applyBorder="1" applyAlignment="1" applyProtection="1">
      <alignment horizontal="right"/>
    </xf>
    <xf numFmtId="0" fontId="46" fillId="0" borderId="0" xfId="5" applyFont="1" applyProtection="1"/>
    <xf numFmtId="165" fontId="29" fillId="0" borderId="5" xfId="4" applyNumberFormat="1" applyFont="1" applyBorder="1" applyAlignment="1" applyProtection="1">
      <alignment vertical="center"/>
    </xf>
    <xf numFmtId="174" fontId="31" fillId="0" borderId="0" xfId="8" applyNumberFormat="1" applyFont="1" applyAlignment="1" applyProtection="1">
      <alignment vertical="top"/>
    </xf>
    <xf numFmtId="174" fontId="56" fillId="0" borderId="0" xfId="8" applyNumberFormat="1" applyFont="1" applyAlignment="1" applyProtection="1">
      <alignment vertical="top"/>
    </xf>
    <xf numFmtId="196" fontId="28" fillId="0" borderId="0" xfId="4" applyNumberFormat="1" applyFont="1" applyAlignment="1" applyProtection="1">
      <alignment horizontal="left" vertical="top"/>
    </xf>
    <xf numFmtId="0" fontId="29" fillId="0" borderId="0" xfId="8" applyFont="1" applyAlignment="1" applyProtection="1">
      <alignment vertical="top" wrapText="1" readingOrder="1"/>
    </xf>
    <xf numFmtId="170" fontId="29" fillId="0" borderId="0" xfId="4" applyNumberFormat="1" applyFont="1" applyAlignment="1" applyProtection="1">
      <alignment horizontal="right" vertical="center"/>
    </xf>
    <xf numFmtId="193" fontId="28" fillId="0" borderId="0" xfId="4" applyNumberFormat="1" applyFont="1" applyAlignment="1" applyProtection="1">
      <alignment horizontal="left" vertical="top"/>
    </xf>
    <xf numFmtId="0" fontId="28" fillId="0" borderId="0" xfId="4" applyFont="1" applyAlignment="1" applyProtection="1">
      <alignment wrapText="1" readingOrder="1"/>
    </xf>
    <xf numFmtId="170" fontId="46" fillId="0" borderId="0" xfId="5" applyNumberFormat="1" applyFont="1" applyAlignment="1" applyProtection="1">
      <alignment horizontal="right" vertical="center"/>
    </xf>
    <xf numFmtId="165" fontId="46" fillId="0" borderId="0" xfId="5" applyNumberFormat="1" applyFont="1" applyProtection="1"/>
    <xf numFmtId="170" fontId="29" fillId="0" borderId="0" xfId="4" applyNumberFormat="1" applyFont="1" applyAlignment="1" applyProtection="1">
      <alignment horizontal="right"/>
    </xf>
    <xf numFmtId="0" fontId="29" fillId="0" borderId="0" xfId="4" applyFont="1" applyAlignment="1" applyProtection="1">
      <alignment readingOrder="1"/>
    </xf>
    <xf numFmtId="197" fontId="28" fillId="0" borderId="0" xfId="8" applyNumberFormat="1" applyFont="1" applyAlignment="1" applyProtection="1">
      <alignment horizontal="left"/>
    </xf>
    <xf numFmtId="170" fontId="29" fillId="0" borderId="0" xfId="8" applyNumberFormat="1" applyFont="1" applyAlignment="1" applyProtection="1">
      <alignment horizontal="right" vertical="center"/>
    </xf>
    <xf numFmtId="165" fontId="29" fillId="0" borderId="0" xfId="8" applyNumberFormat="1" applyFont="1" applyProtection="1"/>
    <xf numFmtId="193" fontId="28" fillId="0" borderId="0" xfId="8" applyNumberFormat="1" applyFont="1" applyAlignment="1" applyProtection="1">
      <alignment horizontal="left"/>
    </xf>
    <xf numFmtId="0" fontId="29" fillId="0" borderId="0" xfId="8" applyFont="1" applyAlignment="1" applyProtection="1">
      <alignment horizontal="left" readingOrder="1"/>
    </xf>
    <xf numFmtId="49" fontId="29" fillId="0" borderId="0" xfId="4" applyNumberFormat="1" applyFont="1" applyAlignment="1" applyProtection="1">
      <alignment vertical="center"/>
    </xf>
    <xf numFmtId="0" fontId="29" fillId="0" borderId="0" xfId="4" applyFont="1" applyAlignment="1" applyProtection="1">
      <alignment vertical="top" wrapText="1" readingOrder="1"/>
    </xf>
    <xf numFmtId="0" fontId="28" fillId="0" borderId="0" xfId="4" applyFont="1" applyAlignment="1" applyProtection="1">
      <alignment readingOrder="1"/>
    </xf>
    <xf numFmtId="0" fontId="28" fillId="0" borderId="0" xfId="0" applyFont="1" applyAlignment="1" applyProtection="1">
      <alignment wrapText="1" readingOrder="1"/>
    </xf>
    <xf numFmtId="170" fontId="5" fillId="0" borderId="0" xfId="4" applyNumberFormat="1" applyFont="1" applyAlignment="1" applyProtection="1">
      <alignment horizontal="right" vertical="center"/>
    </xf>
    <xf numFmtId="165" fontId="5" fillId="0" borderId="0" xfId="4" applyNumberFormat="1" applyFont="1" applyProtection="1"/>
    <xf numFmtId="190" fontId="10" fillId="0" borderId="0" xfId="4" applyNumberFormat="1" applyFont="1" applyAlignment="1" applyProtection="1">
      <alignment horizontal="left" vertical="top"/>
    </xf>
    <xf numFmtId="0" fontId="29" fillId="0" borderId="0" xfId="0" applyFont="1" applyAlignment="1" applyProtection="1">
      <alignment wrapText="1" readingOrder="1"/>
    </xf>
    <xf numFmtId="0" fontId="29" fillId="2" borderId="0" xfId="4" applyFont="1" applyFill="1" applyAlignment="1" applyProtection="1">
      <alignment vertical="center"/>
    </xf>
    <xf numFmtId="49" fontId="28" fillId="0" borderId="0" xfId="4" applyNumberFormat="1" applyFont="1" applyAlignment="1" applyProtection="1">
      <alignment vertical="center"/>
    </xf>
    <xf numFmtId="174" fontId="29" fillId="0" borderId="0" xfId="0" applyNumberFormat="1" applyFont="1" applyAlignment="1" applyProtection="1">
      <alignment vertical="center"/>
    </xf>
    <xf numFmtId="169" fontId="29" fillId="0" borderId="0" xfId="4" applyNumberFormat="1" applyFont="1" applyProtection="1"/>
    <xf numFmtId="0" fontId="0" fillId="0" borderId="0" xfId="0" applyProtection="1"/>
    <xf numFmtId="49" fontId="29" fillId="2" borderId="2" xfId="0" applyNumberFormat="1" applyFont="1" applyFill="1" applyBorder="1" applyAlignment="1" applyProtection="1">
      <alignment horizontal="left" vertical="center"/>
    </xf>
    <xf numFmtId="49" fontId="29" fillId="2" borderId="0" xfId="0" applyNumberFormat="1" applyFont="1" applyFill="1" applyAlignment="1" applyProtection="1">
      <alignment horizontal="left" vertical="center"/>
    </xf>
    <xf numFmtId="49" fontId="29" fillId="2" borderId="1" xfId="0" applyNumberFormat="1" applyFont="1" applyFill="1" applyBorder="1" applyAlignment="1" applyProtection="1">
      <alignment horizontal="left" vertical="center"/>
    </xf>
    <xf numFmtId="0" fontId="28" fillId="2" borderId="1" xfId="0" applyFont="1" applyFill="1" applyBorder="1" applyAlignment="1" applyProtection="1">
      <alignment horizontal="left" vertical="center"/>
    </xf>
    <xf numFmtId="170" fontId="28" fillId="2" borderId="1" xfId="4" applyNumberFormat="1" applyFont="1" applyFill="1" applyBorder="1" applyAlignment="1" applyProtection="1">
      <alignment horizontal="left" vertical="center"/>
    </xf>
    <xf numFmtId="165" fontId="28" fillId="2" borderId="1" xfId="4" applyNumberFormat="1" applyFont="1" applyFill="1" applyBorder="1" applyAlignment="1" applyProtection="1">
      <alignment horizontal="left" vertical="center"/>
    </xf>
    <xf numFmtId="49" fontId="28" fillId="2" borderId="3" xfId="4" applyNumberFormat="1" applyFont="1" applyFill="1" applyBorder="1" applyAlignment="1" applyProtection="1">
      <alignment vertical="center"/>
    </xf>
    <xf numFmtId="170" fontId="28" fillId="2" borderId="3" xfId="4" applyNumberFormat="1" applyFont="1" applyFill="1" applyBorder="1" applyAlignment="1" applyProtection="1">
      <alignment horizontal="center" wrapText="1"/>
    </xf>
    <xf numFmtId="165" fontId="28" fillId="2" borderId="3" xfId="4" applyNumberFormat="1" applyFont="1" applyFill="1" applyBorder="1" applyAlignment="1" applyProtection="1">
      <alignment horizontal="center" wrapText="1"/>
    </xf>
    <xf numFmtId="1" fontId="28" fillId="2" borderId="0" xfId="4" applyNumberFormat="1" applyFont="1" applyFill="1" applyAlignment="1" applyProtection="1">
      <alignment horizontal="left"/>
    </xf>
    <xf numFmtId="0" fontId="29" fillId="2" borderId="0" xfId="4" applyFont="1" applyFill="1" applyAlignment="1" applyProtection="1">
      <alignment wrapText="1" readingOrder="1"/>
    </xf>
    <xf numFmtId="170" fontId="29" fillId="2" borderId="0" xfId="4" applyNumberFormat="1" applyFont="1" applyFill="1" applyAlignment="1" applyProtection="1">
      <alignment horizontal="right" vertical="center"/>
    </xf>
    <xf numFmtId="165" fontId="29" fillId="2" borderId="0" xfId="4" applyNumberFormat="1" applyFont="1" applyFill="1" applyProtection="1"/>
    <xf numFmtId="1" fontId="28" fillId="5" borderId="0" xfId="4" applyNumberFormat="1" applyFont="1" applyFill="1" applyAlignment="1" applyProtection="1">
      <alignment horizontal="left" readingOrder="1"/>
    </xf>
    <xf numFmtId="0" fontId="28" fillId="5" borderId="0" xfId="4" applyFont="1" applyFill="1" applyAlignment="1" applyProtection="1">
      <alignment readingOrder="1"/>
    </xf>
    <xf numFmtId="170" fontId="29" fillId="5" borderId="0" xfId="4" applyNumberFormat="1" applyFont="1" applyFill="1" applyAlignment="1" applyProtection="1">
      <alignment horizontal="right" vertical="center"/>
    </xf>
    <xf numFmtId="16" fontId="31" fillId="0" borderId="0" xfId="0" applyNumberFormat="1" applyFont="1" applyProtection="1"/>
    <xf numFmtId="0" fontId="32" fillId="0" borderId="0" xfId="0" applyFont="1" applyAlignment="1" applyProtection="1">
      <alignment horizontal="left" vertical="top" wrapText="1"/>
    </xf>
    <xf numFmtId="0" fontId="31" fillId="0" borderId="0" xfId="0" applyFont="1" applyAlignment="1" applyProtection="1">
      <alignment horizontal="left" vertical="top"/>
    </xf>
    <xf numFmtId="4" fontId="31" fillId="0" borderId="0" xfId="0" applyNumberFormat="1" applyFont="1" applyProtection="1"/>
    <xf numFmtId="1" fontId="28" fillId="0" borderId="0" xfId="4" applyNumberFormat="1" applyFont="1" applyAlignment="1" applyProtection="1">
      <alignment horizontal="left" readingOrder="1"/>
    </xf>
    <xf numFmtId="175" fontId="28" fillId="4" borderId="0" xfId="0" applyNumberFormat="1" applyFont="1" applyFill="1" applyAlignment="1" applyProtection="1">
      <alignment horizontal="left"/>
    </xf>
    <xf numFmtId="0" fontId="33" fillId="4" borderId="0" xfId="0" applyFont="1" applyFill="1" applyAlignment="1" applyProtection="1">
      <alignment readingOrder="1"/>
    </xf>
    <xf numFmtId="170" fontId="29" fillId="4" borderId="0" xfId="0" applyNumberFormat="1" applyFont="1" applyFill="1" applyAlignment="1" applyProtection="1">
      <alignment horizontal="right" vertical="center"/>
    </xf>
    <xf numFmtId="169" fontId="29" fillId="4" borderId="0" xfId="0" applyNumberFormat="1" applyFont="1" applyFill="1" applyProtection="1"/>
    <xf numFmtId="175" fontId="28" fillId="0" borderId="0" xfId="0" applyNumberFormat="1" applyFont="1" applyAlignment="1" applyProtection="1">
      <alignment horizontal="left"/>
    </xf>
    <xf numFmtId="0" fontId="28" fillId="0" borderId="0" xfId="0" applyFont="1" applyAlignment="1" applyProtection="1">
      <alignment readingOrder="1"/>
    </xf>
    <xf numFmtId="170" fontId="29" fillId="0" borderId="0" xfId="0" applyNumberFormat="1" applyFont="1" applyAlignment="1" applyProtection="1">
      <alignment horizontal="right" vertical="center"/>
    </xf>
    <xf numFmtId="185" fontId="28" fillId="0" borderId="0" xfId="4" applyNumberFormat="1" applyFont="1" applyAlignment="1" applyProtection="1">
      <alignment horizontal="left" vertical="top"/>
    </xf>
    <xf numFmtId="0" fontId="29" fillId="0" borderId="0" xfId="0" applyFont="1" applyAlignment="1" applyProtection="1">
      <alignment vertical="top" wrapText="1" readingOrder="1"/>
    </xf>
    <xf numFmtId="0" fontId="8" fillId="0" borderId="0" xfId="0" applyFont="1" applyAlignment="1" applyProtection="1">
      <alignment horizontal="center" vertical="top" wrapText="1" readingOrder="1"/>
    </xf>
    <xf numFmtId="0" fontId="28" fillId="0" borderId="0" xfId="0" applyFont="1" applyAlignment="1" applyProtection="1">
      <alignment vertical="top" wrapText="1" readingOrder="1"/>
    </xf>
    <xf numFmtId="0" fontId="38" fillId="0" borderId="0" xfId="0" applyFont="1" applyAlignment="1" applyProtection="1">
      <alignment horizontal="right" vertical="top" wrapText="1"/>
    </xf>
    <xf numFmtId="0" fontId="38" fillId="0" borderId="0" xfId="0" applyFont="1" applyAlignment="1" applyProtection="1">
      <alignment horizontal="left" vertical="top" wrapText="1"/>
    </xf>
    <xf numFmtId="0" fontId="30" fillId="2" borderId="0" xfId="0" applyFont="1" applyFill="1" applyProtection="1"/>
    <xf numFmtId="0" fontId="29" fillId="2" borderId="0" xfId="0" applyFont="1" applyFill="1" applyAlignment="1" applyProtection="1">
      <alignment horizontal="right" vertical="center"/>
    </xf>
    <xf numFmtId="0" fontId="29" fillId="0" borderId="0" xfId="0" applyFont="1" applyFill="1" applyProtection="1"/>
    <xf numFmtId="0" fontId="37" fillId="0" borderId="0" xfId="4" applyFont="1" applyProtection="1"/>
    <xf numFmtId="0" fontId="30" fillId="0" borderId="0" xfId="4" applyFont="1" applyProtection="1"/>
    <xf numFmtId="0" fontId="29" fillId="0" borderId="0" xfId="4" applyFont="1" applyAlignment="1" applyProtection="1">
      <alignment horizontal="left" vertical="top" wrapText="1"/>
    </xf>
    <xf numFmtId="0" fontId="29" fillId="0" borderId="0" xfId="4" applyFont="1" applyAlignment="1" applyProtection="1">
      <alignment horizontal="left" vertical="top"/>
    </xf>
    <xf numFmtId="0" fontId="30" fillId="0" borderId="0" xfId="0" applyFont="1" applyProtection="1"/>
    <xf numFmtId="171" fontId="29" fillId="0" borderId="0" xfId="4" applyNumberFormat="1" applyFont="1" applyProtection="1"/>
    <xf numFmtId="170" fontId="42" fillId="2" borderId="0" xfId="0" applyNumberFormat="1" applyFont="1" applyFill="1" applyAlignment="1" applyProtection="1">
      <alignment horizontal="right" vertical="center"/>
    </xf>
    <xf numFmtId="169" fontId="29" fillId="2" borderId="0" xfId="0" applyNumberFormat="1" applyFont="1" applyFill="1" applyProtection="1"/>
    <xf numFmtId="169" fontId="29" fillId="0" borderId="1" xfId="0" applyNumberFormat="1" applyFont="1" applyBorder="1" applyProtection="1"/>
    <xf numFmtId="169" fontId="29" fillId="2" borderId="1" xfId="0" applyNumberFormat="1" applyFont="1" applyFill="1" applyBorder="1" applyProtection="1"/>
    <xf numFmtId="169" fontId="29" fillId="0" borderId="0" xfId="0" applyNumberFormat="1" applyFont="1" applyFill="1" applyProtection="1"/>
    <xf numFmtId="169" fontId="29" fillId="0" borderId="1" xfId="0" applyNumberFormat="1" applyFont="1" applyFill="1" applyBorder="1" applyProtection="1"/>
    <xf numFmtId="169" fontId="29" fillId="0" borderId="0" xfId="0" applyNumberFormat="1" applyFont="1" applyAlignment="1" applyProtection="1">
      <alignment horizontal="right" vertical="center"/>
    </xf>
    <xf numFmtId="169" fontId="29" fillId="2" borderId="5" xfId="0" applyNumberFormat="1" applyFont="1" applyFill="1" applyBorder="1" applyProtection="1"/>
    <xf numFmtId="0" fontId="64" fillId="2" borderId="0" xfId="0" applyFont="1" applyFill="1" applyProtection="1"/>
    <xf numFmtId="0" fontId="66" fillId="2" borderId="0" xfId="0" applyFont="1" applyFill="1" applyProtection="1"/>
    <xf numFmtId="4" fontId="97" fillId="0" borderId="0" xfId="0" applyNumberFormat="1" applyFont="1" applyAlignment="1" applyProtection="1">
      <alignment horizontal="right" vertical="top"/>
      <protection locked="0"/>
    </xf>
    <xf numFmtId="169" fontId="14" fillId="0" borderId="0" xfId="0" applyNumberFormat="1" applyFont="1" applyProtection="1">
      <protection locked="0"/>
    </xf>
    <xf numFmtId="169" fontId="14" fillId="0" borderId="0" xfId="0" applyNumberFormat="1" applyFont="1" applyAlignment="1" applyProtection="1">
      <alignment horizontal="left" wrapText="1"/>
      <protection locked="0"/>
    </xf>
    <xf numFmtId="49" fontId="96" fillId="0" borderId="0" xfId="0" applyNumberFormat="1" applyFont="1" applyAlignment="1" applyProtection="1">
      <alignment horizontal="left" vertical="top" wrapText="1"/>
    </xf>
    <xf numFmtId="0" fontId="96" fillId="0" borderId="0" xfId="0" applyFont="1" applyAlignment="1" applyProtection="1">
      <alignment horizontal="left" vertical="top" wrapText="1"/>
    </xf>
    <xf numFmtId="4" fontId="97" fillId="0" borderId="0" xfId="0" applyNumberFormat="1" applyFont="1" applyAlignment="1" applyProtection="1">
      <alignment horizontal="right" vertical="top" wrapText="1"/>
    </xf>
    <xf numFmtId="4" fontId="97" fillId="0" borderId="0" xfId="0" applyNumberFormat="1" applyFont="1" applyAlignment="1" applyProtection="1">
      <alignment horizontal="right" vertical="top"/>
    </xf>
    <xf numFmtId="49" fontId="97" fillId="0" borderId="0" xfId="0" applyNumberFormat="1" applyFont="1" applyAlignment="1" applyProtection="1">
      <alignment horizontal="left" vertical="top" wrapText="1"/>
    </xf>
    <xf numFmtId="0" fontId="97" fillId="0" borderId="0" xfId="0" applyFont="1" applyAlignment="1" applyProtection="1">
      <alignment horizontal="justify" vertical="top" wrapText="1"/>
    </xf>
    <xf numFmtId="4" fontId="97" fillId="0" borderId="0" xfId="0" applyNumberFormat="1" applyFont="1" applyAlignment="1" applyProtection="1">
      <alignment horizontal="justify" vertical="top" wrapText="1"/>
    </xf>
    <xf numFmtId="4" fontId="97" fillId="0" borderId="0" xfId="8" applyNumberFormat="1" applyFont="1" applyAlignment="1" applyProtection="1">
      <alignment horizontal="right" vertical="top"/>
    </xf>
    <xf numFmtId="0" fontId="14" fillId="0" borderId="1" xfId="0" applyFont="1" applyBorder="1" applyAlignment="1">
      <alignment wrapText="1"/>
    </xf>
    <xf numFmtId="0" fontId="14" fillId="0" borderId="0" xfId="0" applyFont="1" applyProtection="1">
      <protection locked="0"/>
    </xf>
    <xf numFmtId="0" fontId="78" fillId="0" borderId="0" xfId="10" applyFont="1" applyAlignment="1" applyProtection="1">
      <alignment vertical="center" wrapText="1"/>
      <protection locked="0"/>
    </xf>
    <xf numFmtId="0" fontId="84" fillId="0" borderId="0" xfId="10" applyFont="1" applyAlignment="1" applyProtection="1">
      <protection locked="0"/>
    </xf>
    <xf numFmtId="0" fontId="74" fillId="0" borderId="9" xfId="10" applyFont="1" applyBorder="1" applyAlignment="1">
      <alignment wrapText="1"/>
    </xf>
    <xf numFmtId="0" fontId="74" fillId="0" borderId="0" xfId="10" applyFont="1" applyBorder="1" applyAlignment="1">
      <alignment wrapText="1"/>
    </xf>
    <xf numFmtId="0" fontId="23" fillId="0" borderId="0" xfId="10" applyFont="1" applyAlignment="1" applyProtection="1">
      <alignment vertical="top" wrapText="1"/>
      <protection locked="0"/>
    </xf>
    <xf numFmtId="169" fontId="28" fillId="2" borderId="1" xfId="4" applyNumberFormat="1" applyFont="1" applyFill="1" applyBorder="1" applyAlignment="1">
      <alignment horizontal="left" vertical="center"/>
    </xf>
    <xf numFmtId="169" fontId="28" fillId="2" borderId="3" xfId="4" applyNumberFormat="1" applyFont="1" applyFill="1" applyBorder="1" applyAlignment="1">
      <alignment horizontal="center" wrapText="1"/>
    </xf>
    <xf numFmtId="169" fontId="29" fillId="3" borderId="0" xfId="0" applyNumberFormat="1" applyFont="1" applyFill="1"/>
    <xf numFmtId="169" fontId="31" fillId="0" borderId="0" xfId="0" applyNumberFormat="1" applyFont="1"/>
    <xf numFmtId="169" fontId="31" fillId="0" borderId="0" xfId="0" applyNumberFormat="1" applyFont="1" applyProtection="1"/>
    <xf numFmtId="169" fontId="33" fillId="4" borderId="0" xfId="0" applyNumberFormat="1" applyFont="1" applyFill="1" applyAlignment="1">
      <alignment readingOrder="1"/>
    </xf>
    <xf numFmtId="169" fontId="33" fillId="4" borderId="0" xfId="0" applyNumberFormat="1" applyFont="1" applyFill="1" applyAlignment="1" applyProtection="1">
      <alignment readingOrder="1"/>
    </xf>
    <xf numFmtId="169" fontId="33" fillId="0" borderId="0" xfId="0" applyNumberFormat="1" applyFont="1" applyAlignment="1">
      <alignment readingOrder="1"/>
    </xf>
    <xf numFmtId="169" fontId="33" fillId="0" borderId="0" xfId="0" applyNumberFormat="1" applyFont="1" applyAlignment="1" applyProtection="1">
      <alignment readingOrder="1"/>
    </xf>
    <xf numFmtId="169" fontId="29" fillId="0" borderId="0" xfId="4" applyNumberFormat="1" applyFont="1" applyAlignment="1" applyProtection="1">
      <alignment horizontal="center" readingOrder="1"/>
      <protection locked="0"/>
    </xf>
    <xf numFmtId="169" fontId="29" fillId="0" borderId="0" xfId="4" applyNumberFormat="1" applyFont="1" applyAlignment="1" applyProtection="1">
      <alignment horizontal="right" vertical="center"/>
    </xf>
    <xf numFmtId="169" fontId="29" fillId="0" borderId="0" xfId="4" applyNumberFormat="1" applyFont="1" applyAlignment="1" applyProtection="1">
      <alignment horizontal="right" vertical="center"/>
      <protection locked="0"/>
    </xf>
    <xf numFmtId="169" fontId="29" fillId="0" borderId="0" xfId="4" applyNumberFormat="1" applyFont="1" applyAlignment="1" applyProtection="1">
      <alignment horizontal="center" vertical="top" wrapText="1"/>
      <protection locked="0"/>
    </xf>
    <xf numFmtId="169" fontId="29" fillId="0" borderId="0" xfId="4" applyNumberFormat="1" applyFont="1" applyAlignment="1" applyProtection="1">
      <alignment horizontal="left" vertical="top" wrapText="1"/>
    </xf>
    <xf numFmtId="169" fontId="29" fillId="0" borderId="0" xfId="4" applyNumberFormat="1" applyFont="1" applyAlignment="1">
      <alignment horizontal="right" vertical="center"/>
    </xf>
    <xf numFmtId="169" fontId="29" fillId="0" borderId="0" xfId="4" applyNumberFormat="1" applyFont="1" applyAlignment="1">
      <alignment horizontal="center" vertical="top" wrapText="1"/>
    </xf>
    <xf numFmtId="169" fontId="29" fillId="0" borderId="0" xfId="4" applyNumberFormat="1" applyFont="1" applyAlignment="1">
      <alignment horizontal="center" vertical="top" wrapText="1" readingOrder="1"/>
    </xf>
    <xf numFmtId="169" fontId="29" fillId="0" borderId="0" xfId="4" applyNumberFormat="1" applyFont="1" applyAlignment="1">
      <alignment horizontal="center" readingOrder="1"/>
    </xf>
    <xf numFmtId="169" fontId="29" fillId="0" borderId="0" xfId="4" applyNumberFormat="1" applyFont="1" applyProtection="1">
      <protection locked="0"/>
    </xf>
    <xf numFmtId="169" fontId="33" fillId="4" borderId="0" xfId="0" applyNumberFormat="1" applyFont="1" applyFill="1" applyAlignment="1" applyProtection="1">
      <alignment readingOrder="1"/>
      <protection locked="0"/>
    </xf>
    <xf numFmtId="169" fontId="31" fillId="0" borderId="0" xfId="5" applyNumberFormat="1" applyFont="1"/>
    <xf numFmtId="169" fontId="31" fillId="0" borderId="0" xfId="6" applyNumberFormat="1" applyFont="1" applyProtection="1"/>
    <xf numFmtId="169" fontId="31" fillId="0" borderId="0" xfId="6" applyNumberFormat="1" applyFont="1"/>
    <xf numFmtId="169" fontId="31" fillId="0" borderId="0" xfId="4" applyNumberFormat="1" applyFont="1"/>
    <xf numFmtId="169" fontId="31" fillId="0" borderId="0" xfId="4" applyNumberFormat="1" applyFont="1" applyProtection="1"/>
    <xf numFmtId="169" fontId="31" fillId="0" borderId="0" xfId="4" applyNumberFormat="1" applyFont="1" applyAlignment="1">
      <alignment horizontal="right" vertical="center"/>
    </xf>
    <xf numFmtId="169" fontId="29" fillId="2" borderId="1" xfId="0" applyNumberFormat="1" applyFont="1" applyFill="1" applyBorder="1" applyAlignment="1" applyProtection="1">
      <alignment vertical="center"/>
      <protection locked="0"/>
    </xf>
    <xf numFmtId="169" fontId="29" fillId="2" borderId="0" xfId="0" applyNumberFormat="1" applyFont="1" applyFill="1" applyAlignment="1" applyProtection="1">
      <alignment vertical="center"/>
      <protection locked="0"/>
    </xf>
    <xf numFmtId="169" fontId="31" fillId="0" borderId="0" xfId="5" applyNumberFormat="1" applyFont="1" applyProtection="1">
      <protection locked="0"/>
    </xf>
    <xf numFmtId="169" fontId="31" fillId="0" borderId="0" xfId="6" applyNumberFormat="1" applyFont="1" applyProtection="1">
      <protection locked="0"/>
    </xf>
    <xf numFmtId="169" fontId="28" fillId="0" borderId="0" xfId="4" applyNumberFormat="1" applyFont="1" applyProtection="1">
      <protection locked="0"/>
    </xf>
    <xf numFmtId="169" fontId="29" fillId="0" borderId="1" xfId="4" applyNumberFormat="1" applyFont="1" applyBorder="1" applyProtection="1">
      <protection locked="0"/>
    </xf>
    <xf numFmtId="169" fontId="30" fillId="2" borderId="0" xfId="0" applyNumberFormat="1" applyFont="1" applyFill="1" applyProtection="1">
      <protection locked="0"/>
    </xf>
    <xf numFmtId="169" fontId="30" fillId="2" borderId="0" xfId="0" applyNumberFormat="1" applyFont="1" applyFill="1" applyProtection="1"/>
    <xf numFmtId="169" fontId="42" fillId="2" borderId="0" xfId="0" applyNumberFormat="1" applyFont="1" applyFill="1" applyProtection="1">
      <protection locked="0"/>
    </xf>
    <xf numFmtId="169" fontId="42" fillId="2" borderId="0" xfId="0" applyNumberFormat="1" applyFont="1" applyFill="1" applyProtection="1"/>
    <xf numFmtId="169" fontId="44" fillId="0" borderId="1" xfId="4" applyNumberFormat="1" applyFont="1" applyBorder="1" applyProtection="1"/>
    <xf numFmtId="169" fontId="42" fillId="2" borderId="0" xfId="0" applyNumberFormat="1" applyFont="1" applyFill="1"/>
    <xf numFmtId="0" fontId="28" fillId="2" borderId="2" xfId="0" applyFont="1" applyFill="1" applyBorder="1" applyAlignment="1">
      <alignment horizontal="left" wrapText="1"/>
    </xf>
    <xf numFmtId="0" fontId="0" fillId="0" borderId="2" xfId="0" applyBorder="1" applyAlignment="1">
      <alignment horizontal="left"/>
    </xf>
    <xf numFmtId="0" fontId="29" fillId="2" borderId="0" xfId="0" applyFont="1" applyFill="1" applyAlignment="1">
      <alignment wrapText="1"/>
    </xf>
    <xf numFmtId="0" fontId="0" fillId="0" borderId="0" xfId="0" applyAlignment="1">
      <alignment wrapText="1"/>
    </xf>
    <xf numFmtId="0" fontId="28" fillId="2" borderId="2" xfId="0" applyFont="1" applyFill="1" applyBorder="1" applyAlignment="1" applyProtection="1">
      <alignment horizontal="left" wrapText="1"/>
    </xf>
    <xf numFmtId="0" fontId="0" fillId="0" borderId="2" xfId="0" applyBorder="1" applyAlignment="1" applyProtection="1">
      <alignment horizontal="left"/>
    </xf>
    <xf numFmtId="0" fontId="29" fillId="2" borderId="0" xfId="0" applyFont="1" applyFill="1" applyAlignment="1" applyProtection="1">
      <alignment wrapText="1"/>
    </xf>
    <xf numFmtId="0" fontId="0" fillId="0" borderId="0" xfId="0" applyAlignment="1" applyProtection="1">
      <alignment wrapText="1"/>
    </xf>
    <xf numFmtId="0" fontId="28" fillId="2" borderId="0" xfId="0" applyFont="1" applyFill="1" applyAlignment="1">
      <alignment horizontal="left" wrapText="1"/>
    </xf>
    <xf numFmtId="0" fontId="0" fillId="0" borderId="0" xfId="0"/>
    <xf numFmtId="0" fontId="28" fillId="2" borderId="1" xfId="0" applyFont="1" applyFill="1" applyBorder="1" applyAlignment="1">
      <alignment horizontal="left" vertical="center"/>
    </xf>
    <xf numFmtId="0" fontId="0" fillId="0" borderId="1" xfId="0" applyBorder="1"/>
    <xf numFmtId="1" fontId="5" fillId="0" borderId="0" xfId="10" applyNumberFormat="1" applyFont="1" applyBorder="1" applyAlignment="1">
      <alignment horizontal="left" wrapText="1"/>
    </xf>
    <xf numFmtId="0" fontId="69" fillId="0" borderId="0" xfId="10" applyFont="1" applyAlignment="1">
      <alignment wrapText="1"/>
    </xf>
    <xf numFmtId="0" fontId="10" fillId="0" borderId="0" xfId="14" applyFont="1" applyBorder="1" applyAlignment="1"/>
    <xf numFmtId="0" fontId="69" fillId="0" borderId="0" xfId="10" applyFont="1" applyAlignment="1"/>
    <xf numFmtId="0" fontId="1" fillId="0" borderId="0" xfId="0" applyFont="1" applyProtection="1">
      <protection locked="0"/>
    </xf>
    <xf numFmtId="0" fontId="1" fillId="0" borderId="0" xfId="0" applyFont="1" applyAlignment="1" applyProtection="1">
      <alignment wrapText="1"/>
      <protection locked="0"/>
    </xf>
    <xf numFmtId="0" fontId="3" fillId="0" borderId="0" xfId="0" applyFont="1" applyProtection="1">
      <protection locked="0"/>
    </xf>
    <xf numFmtId="0" fontId="1" fillId="0" borderId="0" xfId="0" applyFont="1" applyAlignment="1" applyProtection="1">
      <alignment vertical="top" wrapText="1"/>
      <protection locked="0"/>
    </xf>
  </cellXfs>
  <cellStyles count="27">
    <cellStyle name="Navadno" xfId="0" builtinId="0"/>
    <cellStyle name="Navadno 10" xfId="12"/>
    <cellStyle name="Navadno 10 2 2" xfId="20"/>
    <cellStyle name="Navadno 11" xfId="24"/>
    <cellStyle name="Navadno 16" xfId="21"/>
    <cellStyle name="Navadno 2" xfId="10"/>
    <cellStyle name="Navadno 2 2" xfId="26"/>
    <cellStyle name="Navadno 2 2 2" xfId="6"/>
    <cellStyle name="Navadno 2 4 2" xfId="25"/>
    <cellStyle name="Navadno 2 6" xfId="14"/>
    <cellStyle name="Navadno 3" xfId="4"/>
    <cellStyle name="Navadno 3 2" xfId="5"/>
    <cellStyle name="Navadno 6" xfId="8"/>
    <cellStyle name="Navadno 9" xfId="7"/>
    <cellStyle name="Navadno_Električne instalacije Revizija DF" xfId="11"/>
    <cellStyle name="Navadno_Kino Siska_pop_GD" xfId="2"/>
    <cellStyle name="Navadno_popis-splošno-zun.ured" xfId="17"/>
    <cellStyle name="Navadno_PRAZ" xfId="16"/>
    <cellStyle name="Navadno_PRAZ 2" xfId="18"/>
    <cellStyle name="Navadno_PROJEKTA gradbena jama komenda marec 2009 in avgust 10 2" xfId="1"/>
    <cellStyle name="Navadno_SBRadovljica" xfId="3"/>
    <cellStyle name="Normal 2 2" xfId="15"/>
    <cellStyle name="Normal_Sheet1" xfId="13"/>
    <cellStyle name="Normal_SKUPNO" xfId="19"/>
    <cellStyle name="Valuta 2" xfId="9"/>
    <cellStyle name="Vejica 100" xfId="23"/>
    <cellStyle name="Vejica_popis-splošno-zun.ured" xfId="22"/>
  </cellStyles>
  <dxfs count="149">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49"/>
  <sheetViews>
    <sheetView view="pageLayout" zoomScaleNormal="100" workbookViewId="0">
      <selection activeCell="G29" sqref="G29"/>
    </sheetView>
  </sheetViews>
  <sheetFormatPr defaultColWidth="9.1796875" defaultRowHeight="14"/>
  <cols>
    <col min="1" max="1" width="3.81640625" style="1" customWidth="1"/>
    <col min="2" max="2" width="36.453125" style="1" customWidth="1"/>
    <col min="3" max="3" width="10.453125" style="1" customWidth="1"/>
    <col min="4" max="4" width="3.1796875" style="1" customWidth="1"/>
    <col min="5" max="5" width="14.453125" style="5" customWidth="1"/>
    <col min="6" max="6" width="3.1796875" style="1" customWidth="1"/>
    <col min="7" max="7" width="19.453125" style="1" customWidth="1"/>
    <col min="8" max="16384" width="9.1796875" style="1"/>
  </cols>
  <sheetData>
    <row r="1" spans="2:7">
      <c r="B1" s="7" t="s">
        <v>23</v>
      </c>
      <c r="C1" s="7"/>
      <c r="D1" s="7"/>
      <c r="E1" s="8"/>
    </row>
    <row r="10" spans="2:7">
      <c r="B10" s="7" t="s">
        <v>7</v>
      </c>
      <c r="C10" s="7" t="s">
        <v>4</v>
      </c>
      <c r="D10" s="7"/>
      <c r="E10" s="8" t="s">
        <v>79</v>
      </c>
      <c r="F10" s="7"/>
      <c r="G10" s="7"/>
    </row>
    <row r="11" spans="2:7">
      <c r="B11" s="7"/>
      <c r="C11" s="7"/>
      <c r="D11" s="7"/>
      <c r="E11" s="8" t="s">
        <v>4</v>
      </c>
      <c r="F11" s="7"/>
      <c r="G11" s="7"/>
    </row>
    <row r="12" spans="2:7">
      <c r="B12" s="7"/>
      <c r="C12" s="7"/>
      <c r="D12" s="7"/>
      <c r="E12" s="8" t="s">
        <v>4</v>
      </c>
      <c r="F12" s="7"/>
      <c r="G12" s="7"/>
    </row>
    <row r="14" spans="2:7">
      <c r="E14" s="14" t="s">
        <v>4</v>
      </c>
      <c r="F14" s="13"/>
      <c r="G14" s="13"/>
    </row>
    <row r="19" spans="2:7">
      <c r="B19" s="7" t="s">
        <v>8</v>
      </c>
      <c r="C19" s="7"/>
      <c r="D19" s="7"/>
      <c r="E19" s="8" t="s">
        <v>80</v>
      </c>
      <c r="F19" s="7"/>
      <c r="G19" s="7"/>
    </row>
    <row r="20" spans="2:7">
      <c r="E20" s="14" t="s">
        <v>227</v>
      </c>
    </row>
    <row r="21" spans="2:7">
      <c r="E21" s="14" t="s">
        <v>81</v>
      </c>
    </row>
    <row r="22" spans="2:7">
      <c r="E22" s="14" t="s">
        <v>82</v>
      </c>
    </row>
    <row r="23" spans="2:7">
      <c r="E23" s="8" t="s">
        <v>4</v>
      </c>
      <c r="F23" s="7"/>
      <c r="G23" s="7"/>
    </row>
    <row r="24" spans="2:7">
      <c r="E24" s="8" t="s">
        <v>4</v>
      </c>
      <c r="F24" s="7"/>
      <c r="G24" s="7"/>
    </row>
    <row r="25" spans="2:7">
      <c r="E25" s="8" t="s">
        <v>4</v>
      </c>
      <c r="F25" s="7"/>
      <c r="G25" s="7"/>
    </row>
    <row r="29" spans="2:7">
      <c r="B29" s="7" t="s">
        <v>22</v>
      </c>
      <c r="G29" s="8">
        <f>+REKAPITULACIJA!G37</f>
        <v>0</v>
      </c>
    </row>
    <row r="31" spans="2:7">
      <c r="E31" s="8" t="s">
        <v>9</v>
      </c>
      <c r="F31" s="7"/>
      <c r="G31" s="7"/>
    </row>
    <row r="36" spans="2:5">
      <c r="B36" s="13" t="s">
        <v>15</v>
      </c>
      <c r="E36" s="14" t="s">
        <v>74</v>
      </c>
    </row>
    <row r="42" spans="2:5" s="13" customFormat="1">
      <c r="B42" s="13" t="s">
        <v>69</v>
      </c>
      <c r="E42" s="14" t="s">
        <v>83</v>
      </c>
    </row>
    <row r="49" spans="2:2">
      <c r="B49" s="7" t="s">
        <v>84</v>
      </c>
    </row>
  </sheetData>
  <sheetProtection algorithmName="SHA-512" hashValue="H3tgloTbvpz1TnCKv5HQZ/pH5SPYJo+ABSS1TchFkmXyUtNlJQsoSSO67LlkKRuc7DA9O1SM3u+2pJgq4eG/TA==" saltValue="ynU4OO8e4+JYGAbjkuzFcw==" spinCount="100000" sheet="1" objects="1" scenarios="1" selectLockedCells="1"/>
  <phoneticPr fontId="0" type="noConversion"/>
  <pageMargins left="0.98425196850393704" right="0.59055118110236227" top="0.98425196850393704" bottom="0.98425196850393704" header="0" footer="0"/>
  <pageSetup paperSize="9" scale="89" orientation="portrait" horizontalDpi="180" verticalDpi="18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view="pageLayout" zoomScaleNormal="100" workbookViewId="0">
      <selection activeCell="E9" sqref="E9"/>
    </sheetView>
  </sheetViews>
  <sheetFormatPr defaultColWidth="9.1796875" defaultRowHeight="14"/>
  <cols>
    <col min="1" max="1" width="3.81640625" style="1" customWidth="1"/>
    <col min="2" max="2" width="36.453125" style="1" customWidth="1"/>
    <col min="3" max="3" width="9.1796875" style="1" customWidth="1"/>
    <col min="4" max="4" width="3.1796875" style="1" customWidth="1"/>
    <col min="5" max="5" width="12.1796875" style="5" customWidth="1"/>
    <col min="6" max="6" width="3.1796875" style="1" customWidth="1"/>
    <col min="7" max="7" width="19.453125" style="1" customWidth="1"/>
    <col min="8" max="16384" width="9.1796875" style="1"/>
  </cols>
  <sheetData>
    <row r="1" spans="1:7">
      <c r="A1" s="7" t="s">
        <v>13</v>
      </c>
      <c r="B1" s="7" t="s">
        <v>27</v>
      </c>
      <c r="G1" s="10"/>
    </row>
    <row r="2" spans="1:7">
      <c r="A2" s="7"/>
      <c r="B2" s="7"/>
      <c r="G2" s="10"/>
    </row>
    <row r="3" spans="1:7" ht="39">
      <c r="A3" s="7"/>
      <c r="B3" s="7"/>
      <c r="E3" s="89" t="s">
        <v>276</v>
      </c>
      <c r="G3" s="10"/>
    </row>
    <row r="4" spans="1:7" ht="28">
      <c r="A4" s="2">
        <v>1</v>
      </c>
      <c r="B4" s="3" t="s">
        <v>188</v>
      </c>
      <c r="G4" s="10"/>
    </row>
    <row r="5" spans="1:7">
      <c r="B5" s="4" t="s">
        <v>0</v>
      </c>
      <c r="C5" s="5">
        <v>440</v>
      </c>
      <c r="D5" s="6" t="s">
        <v>11</v>
      </c>
      <c r="E5" s="73"/>
      <c r="F5" s="6"/>
      <c r="G5" s="10">
        <f>+C5*E5</f>
        <v>0</v>
      </c>
    </row>
    <row r="6" spans="1:7">
      <c r="A6" s="2"/>
      <c r="B6" s="3"/>
      <c r="E6" s="73"/>
      <c r="G6" s="10"/>
    </row>
    <row r="7" spans="1:7" ht="42">
      <c r="A7" s="2">
        <v>2</v>
      </c>
      <c r="B7" s="46" t="s">
        <v>197</v>
      </c>
      <c r="E7" s="73"/>
      <c r="G7" s="10"/>
    </row>
    <row r="8" spans="1:7">
      <c r="B8" s="4" t="s">
        <v>0</v>
      </c>
      <c r="C8" s="5">
        <v>160</v>
      </c>
      <c r="D8" s="6" t="s">
        <v>11</v>
      </c>
      <c r="E8" s="73"/>
      <c r="F8" s="6"/>
      <c r="G8" s="10">
        <f>+C8*E8</f>
        <v>0</v>
      </c>
    </row>
    <row r="9" spans="1:7">
      <c r="B9" s="4"/>
      <c r="C9" s="5"/>
      <c r="D9" s="6"/>
      <c r="E9" s="73"/>
      <c r="F9" s="6"/>
      <c r="G9" s="10"/>
    </row>
    <row r="10" spans="1:7" ht="42">
      <c r="A10" s="2">
        <v>3</v>
      </c>
      <c r="B10" s="46" t="s">
        <v>220</v>
      </c>
      <c r="E10" s="73"/>
      <c r="G10" s="10"/>
    </row>
    <row r="11" spans="1:7">
      <c r="B11" s="4" t="s">
        <v>0</v>
      </c>
      <c r="C11" s="5">
        <v>280</v>
      </c>
      <c r="D11" s="6" t="s">
        <v>11</v>
      </c>
      <c r="E11" s="73"/>
      <c r="F11" s="6"/>
      <c r="G11" s="10">
        <f>+C11*E11</f>
        <v>0</v>
      </c>
    </row>
    <row r="12" spans="1:7">
      <c r="A12" s="2"/>
      <c r="B12" s="3"/>
      <c r="E12" s="73"/>
      <c r="G12" s="10"/>
    </row>
    <row r="13" spans="1:7" ht="42">
      <c r="A13" s="2">
        <v>4</v>
      </c>
      <c r="B13" s="3" t="s">
        <v>189</v>
      </c>
      <c r="E13" s="73"/>
      <c r="G13" s="10"/>
    </row>
    <row r="14" spans="1:7">
      <c r="B14" s="4" t="s">
        <v>0</v>
      </c>
      <c r="C14" s="5">
        <v>220</v>
      </c>
      <c r="D14" s="6" t="s">
        <v>11</v>
      </c>
      <c r="E14" s="73"/>
      <c r="F14" s="6"/>
      <c r="G14" s="10">
        <f>+C14*E14</f>
        <v>0</v>
      </c>
    </row>
    <row r="15" spans="1:7" ht="42">
      <c r="A15" s="2">
        <v>5</v>
      </c>
      <c r="B15" s="3" t="s">
        <v>190</v>
      </c>
      <c r="E15" s="73"/>
      <c r="G15" s="10"/>
    </row>
    <row r="16" spans="1:7">
      <c r="B16" s="4" t="s">
        <v>0</v>
      </c>
      <c r="C16" s="5">
        <v>125</v>
      </c>
      <c r="D16" s="6" t="s">
        <v>11</v>
      </c>
      <c r="E16" s="73"/>
      <c r="F16" s="6"/>
      <c r="G16" s="10">
        <f>+C16*E16</f>
        <v>0</v>
      </c>
    </row>
    <row r="17" spans="1:7">
      <c r="A17" s="2"/>
      <c r="B17" s="3"/>
      <c r="G17" s="10"/>
    </row>
    <row r="18" spans="1:7">
      <c r="B18" s="4"/>
      <c r="C18" s="5"/>
      <c r="D18" s="6"/>
      <c r="E18" s="8" t="s">
        <v>2</v>
      </c>
      <c r="F18" s="9"/>
      <c r="G18" s="11">
        <f>SUM(G4:G17)</f>
        <v>0</v>
      </c>
    </row>
    <row r="26" spans="1:7">
      <c r="E26" s="1"/>
    </row>
    <row r="27" spans="1:7">
      <c r="E27" s="1"/>
    </row>
    <row r="28" spans="1:7">
      <c r="E28" s="1"/>
    </row>
    <row r="29" spans="1:7">
      <c r="E29" s="1"/>
    </row>
    <row r="30" spans="1:7">
      <c r="E30" s="1"/>
    </row>
    <row r="31" spans="1:7">
      <c r="E31" s="1"/>
    </row>
    <row r="32" spans="1:7">
      <c r="E32" s="1"/>
    </row>
    <row r="33" spans="5:5">
      <c r="E33" s="1"/>
    </row>
    <row r="34" spans="5:5">
      <c r="E34" s="1"/>
    </row>
    <row r="35" spans="5:5">
      <c r="E35" s="1"/>
    </row>
    <row r="36" spans="5:5">
      <c r="E36" s="1"/>
    </row>
    <row r="37" spans="5:5">
      <c r="E37" s="1"/>
    </row>
    <row r="38" spans="5:5">
      <c r="E38" s="1"/>
    </row>
    <row r="39" spans="5:5">
      <c r="E39" s="1"/>
    </row>
    <row r="40" spans="5:5">
      <c r="E40" s="1"/>
    </row>
    <row r="41" spans="5:5">
      <c r="E41" s="1"/>
    </row>
    <row r="42" spans="5:5">
      <c r="E42" s="1"/>
    </row>
    <row r="43" spans="5:5">
      <c r="E43" s="1"/>
    </row>
    <row r="44" spans="5:5">
      <c r="E44" s="1"/>
    </row>
    <row r="45" spans="5:5">
      <c r="E45" s="1"/>
    </row>
    <row r="46" spans="5:5">
      <c r="E46" s="1"/>
    </row>
    <row r="47" spans="5:5">
      <c r="E47" s="1"/>
    </row>
  </sheetData>
  <sheetProtection algorithmName="SHA-512" hashValue="+aa4I/SStk0DHdHQF9pYH1UflOH/Wxb8GRdUCtrwY9pLYdfmrPCwe+N1TyuTHcGm9danWrt1g9WfVcpuiNJG7Q==" saltValue="jwkue5eA8n5/h/IehuIGPg==" spinCount="100000" sheet="1" objects="1" scenarios="1" selectLockedCells="1"/>
  <pageMargins left="0.75" right="0.75" top="1" bottom="1" header="0" footer="0"/>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7"/>
  <sheetViews>
    <sheetView view="pageLayout" topLeftCell="A26" zoomScale="130" zoomScaleNormal="100" zoomScalePageLayoutView="130" workbookViewId="0">
      <selection activeCell="G35" sqref="G35"/>
    </sheetView>
  </sheetViews>
  <sheetFormatPr defaultColWidth="11.453125" defaultRowHeight="11.5"/>
  <cols>
    <col min="1" max="1" width="3.81640625" style="47" customWidth="1"/>
    <col min="2" max="2" width="32.1796875" style="47" customWidth="1"/>
    <col min="3" max="3" width="4.54296875" style="47" customWidth="1"/>
    <col min="4" max="4" width="6.26953125" style="47" customWidth="1"/>
    <col min="5" max="5" width="12.453125" style="47" customWidth="1"/>
    <col min="6" max="6" width="11.453125" style="47"/>
    <col min="7" max="7" width="17" style="47" customWidth="1"/>
    <col min="8" max="252" width="11.453125" style="47"/>
    <col min="253" max="253" width="3.81640625" style="47" customWidth="1"/>
    <col min="254" max="254" width="50" style="47" customWidth="1"/>
    <col min="255" max="255" width="6.81640625" style="47" customWidth="1"/>
    <col min="256" max="256" width="7.26953125" style="47" customWidth="1"/>
    <col min="257" max="257" width="13.453125" style="47" customWidth="1"/>
    <col min="258" max="508" width="11.453125" style="47"/>
    <col min="509" max="509" width="3.81640625" style="47" customWidth="1"/>
    <col min="510" max="510" width="50" style="47" customWidth="1"/>
    <col min="511" max="511" width="6.81640625" style="47" customWidth="1"/>
    <col min="512" max="512" width="7.26953125" style="47" customWidth="1"/>
    <col min="513" max="513" width="13.453125" style="47" customWidth="1"/>
    <col min="514" max="764" width="11.453125" style="47"/>
    <col min="765" max="765" width="3.81640625" style="47" customWidth="1"/>
    <col min="766" max="766" width="50" style="47" customWidth="1"/>
    <col min="767" max="767" width="6.81640625" style="47" customWidth="1"/>
    <col min="768" max="768" width="7.26953125" style="47" customWidth="1"/>
    <col min="769" max="769" width="13.453125" style="47" customWidth="1"/>
    <col min="770" max="1020" width="11.453125" style="47"/>
    <col min="1021" max="1021" width="3.81640625" style="47" customWidth="1"/>
    <col min="1022" max="1022" width="50" style="47" customWidth="1"/>
    <col min="1023" max="1023" width="6.81640625" style="47" customWidth="1"/>
    <col min="1024" max="1024" width="7.26953125" style="47" customWidth="1"/>
    <col min="1025" max="1025" width="13.453125" style="47" customWidth="1"/>
    <col min="1026" max="1276" width="11.453125" style="47"/>
    <col min="1277" max="1277" width="3.81640625" style="47" customWidth="1"/>
    <col min="1278" max="1278" width="50" style="47" customWidth="1"/>
    <col min="1279" max="1279" width="6.81640625" style="47" customWidth="1"/>
    <col min="1280" max="1280" width="7.26953125" style="47" customWidth="1"/>
    <col min="1281" max="1281" width="13.453125" style="47" customWidth="1"/>
    <col min="1282" max="1532" width="11.453125" style="47"/>
    <col min="1533" max="1533" width="3.81640625" style="47" customWidth="1"/>
    <col min="1534" max="1534" width="50" style="47" customWidth="1"/>
    <col min="1535" max="1535" width="6.81640625" style="47" customWidth="1"/>
    <col min="1536" max="1536" width="7.26953125" style="47" customWidth="1"/>
    <col min="1537" max="1537" width="13.453125" style="47" customWidth="1"/>
    <col min="1538" max="1788" width="11.453125" style="47"/>
    <col min="1789" max="1789" width="3.81640625" style="47" customWidth="1"/>
    <col min="1790" max="1790" width="50" style="47" customWidth="1"/>
    <col min="1791" max="1791" width="6.81640625" style="47" customWidth="1"/>
    <col min="1792" max="1792" width="7.26953125" style="47" customWidth="1"/>
    <col min="1793" max="1793" width="13.453125" style="47" customWidth="1"/>
    <col min="1794" max="2044" width="11.453125" style="47"/>
    <col min="2045" max="2045" width="3.81640625" style="47" customWidth="1"/>
    <col min="2046" max="2046" width="50" style="47" customWidth="1"/>
    <col min="2047" max="2047" width="6.81640625" style="47" customWidth="1"/>
    <col min="2048" max="2048" width="7.26953125" style="47" customWidth="1"/>
    <col min="2049" max="2049" width="13.453125" style="47" customWidth="1"/>
    <col min="2050" max="2300" width="11.453125" style="47"/>
    <col min="2301" max="2301" width="3.81640625" style="47" customWidth="1"/>
    <col min="2302" max="2302" width="50" style="47" customWidth="1"/>
    <col min="2303" max="2303" width="6.81640625" style="47" customWidth="1"/>
    <col min="2304" max="2304" width="7.26953125" style="47" customWidth="1"/>
    <col min="2305" max="2305" width="13.453125" style="47" customWidth="1"/>
    <col min="2306" max="2556" width="11.453125" style="47"/>
    <col min="2557" max="2557" width="3.81640625" style="47" customWidth="1"/>
    <col min="2558" max="2558" width="50" style="47" customWidth="1"/>
    <col min="2559" max="2559" width="6.81640625" style="47" customWidth="1"/>
    <col min="2560" max="2560" width="7.26953125" style="47" customWidth="1"/>
    <col min="2561" max="2561" width="13.453125" style="47" customWidth="1"/>
    <col min="2562" max="2812" width="11.453125" style="47"/>
    <col min="2813" max="2813" width="3.81640625" style="47" customWidth="1"/>
    <col min="2814" max="2814" width="50" style="47" customWidth="1"/>
    <col min="2815" max="2815" width="6.81640625" style="47" customWidth="1"/>
    <col min="2816" max="2816" width="7.26953125" style="47" customWidth="1"/>
    <col min="2817" max="2817" width="13.453125" style="47" customWidth="1"/>
    <col min="2818" max="3068" width="11.453125" style="47"/>
    <col min="3069" max="3069" width="3.81640625" style="47" customWidth="1"/>
    <col min="3070" max="3070" width="50" style="47" customWidth="1"/>
    <col min="3071" max="3071" width="6.81640625" style="47" customWidth="1"/>
    <col min="3072" max="3072" width="7.26953125" style="47" customWidth="1"/>
    <col min="3073" max="3073" width="13.453125" style="47" customWidth="1"/>
    <col min="3074" max="3324" width="11.453125" style="47"/>
    <col min="3325" max="3325" width="3.81640625" style="47" customWidth="1"/>
    <col min="3326" max="3326" width="50" style="47" customWidth="1"/>
    <col min="3327" max="3327" width="6.81640625" style="47" customWidth="1"/>
    <col min="3328" max="3328" width="7.26953125" style="47" customWidth="1"/>
    <col min="3329" max="3329" width="13.453125" style="47" customWidth="1"/>
    <col min="3330" max="3580" width="11.453125" style="47"/>
    <col min="3581" max="3581" width="3.81640625" style="47" customWidth="1"/>
    <col min="3582" max="3582" width="50" style="47" customWidth="1"/>
    <col min="3583" max="3583" width="6.81640625" style="47" customWidth="1"/>
    <col min="3584" max="3584" width="7.26953125" style="47" customWidth="1"/>
    <col min="3585" max="3585" width="13.453125" style="47" customWidth="1"/>
    <col min="3586" max="3836" width="11.453125" style="47"/>
    <col min="3837" max="3837" width="3.81640625" style="47" customWidth="1"/>
    <col min="3838" max="3838" width="50" style="47" customWidth="1"/>
    <col min="3839" max="3839" width="6.81640625" style="47" customWidth="1"/>
    <col min="3840" max="3840" width="7.26953125" style="47" customWidth="1"/>
    <col min="3841" max="3841" width="13.453125" style="47" customWidth="1"/>
    <col min="3842" max="4092" width="11.453125" style="47"/>
    <col min="4093" max="4093" width="3.81640625" style="47" customWidth="1"/>
    <col min="4094" max="4094" width="50" style="47" customWidth="1"/>
    <col min="4095" max="4095" width="6.81640625" style="47" customWidth="1"/>
    <col min="4096" max="4096" width="7.26953125" style="47" customWidth="1"/>
    <col min="4097" max="4097" width="13.453125" style="47" customWidth="1"/>
    <col min="4098" max="4348" width="11.453125" style="47"/>
    <col min="4349" max="4349" width="3.81640625" style="47" customWidth="1"/>
    <col min="4350" max="4350" width="50" style="47" customWidth="1"/>
    <col min="4351" max="4351" width="6.81640625" style="47" customWidth="1"/>
    <col min="4352" max="4352" width="7.26953125" style="47" customWidth="1"/>
    <col min="4353" max="4353" width="13.453125" style="47" customWidth="1"/>
    <col min="4354" max="4604" width="11.453125" style="47"/>
    <col min="4605" max="4605" width="3.81640625" style="47" customWidth="1"/>
    <col min="4606" max="4606" width="50" style="47" customWidth="1"/>
    <col min="4607" max="4607" width="6.81640625" style="47" customWidth="1"/>
    <col min="4608" max="4608" width="7.26953125" style="47" customWidth="1"/>
    <col min="4609" max="4609" width="13.453125" style="47" customWidth="1"/>
    <col min="4610" max="4860" width="11.453125" style="47"/>
    <col min="4861" max="4861" width="3.81640625" style="47" customWidth="1"/>
    <col min="4862" max="4862" width="50" style="47" customWidth="1"/>
    <col min="4863" max="4863" width="6.81640625" style="47" customWidth="1"/>
    <col min="4864" max="4864" width="7.26953125" style="47" customWidth="1"/>
    <col min="4865" max="4865" width="13.453125" style="47" customWidth="1"/>
    <col min="4866" max="5116" width="11.453125" style="47"/>
    <col min="5117" max="5117" width="3.81640625" style="47" customWidth="1"/>
    <col min="5118" max="5118" width="50" style="47" customWidth="1"/>
    <col min="5119" max="5119" width="6.81640625" style="47" customWidth="1"/>
    <col min="5120" max="5120" width="7.26953125" style="47" customWidth="1"/>
    <col min="5121" max="5121" width="13.453125" style="47" customWidth="1"/>
    <col min="5122" max="5372" width="11.453125" style="47"/>
    <col min="5373" max="5373" width="3.81640625" style="47" customWidth="1"/>
    <col min="5374" max="5374" width="50" style="47" customWidth="1"/>
    <col min="5375" max="5375" width="6.81640625" style="47" customWidth="1"/>
    <col min="5376" max="5376" width="7.26953125" style="47" customWidth="1"/>
    <col min="5377" max="5377" width="13.453125" style="47" customWidth="1"/>
    <col min="5378" max="5628" width="11.453125" style="47"/>
    <col min="5629" max="5629" width="3.81640625" style="47" customWidth="1"/>
    <col min="5630" max="5630" width="50" style="47" customWidth="1"/>
    <col min="5631" max="5631" width="6.81640625" style="47" customWidth="1"/>
    <col min="5632" max="5632" width="7.26953125" style="47" customWidth="1"/>
    <col min="5633" max="5633" width="13.453125" style="47" customWidth="1"/>
    <col min="5634" max="5884" width="11.453125" style="47"/>
    <col min="5885" max="5885" width="3.81640625" style="47" customWidth="1"/>
    <col min="5886" max="5886" width="50" style="47" customWidth="1"/>
    <col min="5887" max="5887" width="6.81640625" style="47" customWidth="1"/>
    <col min="5888" max="5888" width="7.26953125" style="47" customWidth="1"/>
    <col min="5889" max="5889" width="13.453125" style="47" customWidth="1"/>
    <col min="5890" max="6140" width="11.453125" style="47"/>
    <col min="6141" max="6141" width="3.81640625" style="47" customWidth="1"/>
    <col min="6142" max="6142" width="50" style="47" customWidth="1"/>
    <col min="6143" max="6143" width="6.81640625" style="47" customWidth="1"/>
    <col min="6144" max="6144" width="7.26953125" style="47" customWidth="1"/>
    <col min="6145" max="6145" width="13.453125" style="47" customWidth="1"/>
    <col min="6146" max="6396" width="11.453125" style="47"/>
    <col min="6397" max="6397" width="3.81640625" style="47" customWidth="1"/>
    <col min="6398" max="6398" width="50" style="47" customWidth="1"/>
    <col min="6399" max="6399" width="6.81640625" style="47" customWidth="1"/>
    <col min="6400" max="6400" width="7.26953125" style="47" customWidth="1"/>
    <col min="6401" max="6401" width="13.453125" style="47" customWidth="1"/>
    <col min="6402" max="6652" width="11.453125" style="47"/>
    <col min="6653" max="6653" width="3.81640625" style="47" customWidth="1"/>
    <col min="6654" max="6654" width="50" style="47" customWidth="1"/>
    <col min="6655" max="6655" width="6.81640625" style="47" customWidth="1"/>
    <col min="6656" max="6656" width="7.26953125" style="47" customWidth="1"/>
    <col min="6657" max="6657" width="13.453125" style="47" customWidth="1"/>
    <col min="6658" max="6908" width="11.453125" style="47"/>
    <col min="6909" max="6909" width="3.81640625" style="47" customWidth="1"/>
    <col min="6910" max="6910" width="50" style="47" customWidth="1"/>
    <col min="6911" max="6911" width="6.81640625" style="47" customWidth="1"/>
    <col min="6912" max="6912" width="7.26953125" style="47" customWidth="1"/>
    <col min="6913" max="6913" width="13.453125" style="47" customWidth="1"/>
    <col min="6914" max="7164" width="11.453125" style="47"/>
    <col min="7165" max="7165" width="3.81640625" style="47" customWidth="1"/>
    <col min="7166" max="7166" width="50" style="47" customWidth="1"/>
    <col min="7167" max="7167" width="6.81640625" style="47" customWidth="1"/>
    <col min="7168" max="7168" width="7.26953125" style="47" customWidth="1"/>
    <col min="7169" max="7169" width="13.453125" style="47" customWidth="1"/>
    <col min="7170" max="7420" width="11.453125" style="47"/>
    <col min="7421" max="7421" width="3.81640625" style="47" customWidth="1"/>
    <col min="7422" max="7422" width="50" style="47" customWidth="1"/>
    <col min="7423" max="7423" width="6.81640625" style="47" customWidth="1"/>
    <col min="7424" max="7424" width="7.26953125" style="47" customWidth="1"/>
    <col min="7425" max="7425" width="13.453125" style="47" customWidth="1"/>
    <col min="7426" max="7676" width="11.453125" style="47"/>
    <col min="7677" max="7677" width="3.81640625" style="47" customWidth="1"/>
    <col min="7678" max="7678" width="50" style="47" customWidth="1"/>
    <col min="7679" max="7679" width="6.81640625" style="47" customWidth="1"/>
    <col min="7680" max="7680" width="7.26953125" style="47" customWidth="1"/>
    <col min="7681" max="7681" width="13.453125" style="47" customWidth="1"/>
    <col min="7682" max="7932" width="11.453125" style="47"/>
    <col min="7933" max="7933" width="3.81640625" style="47" customWidth="1"/>
    <col min="7934" max="7934" width="50" style="47" customWidth="1"/>
    <col min="7935" max="7935" width="6.81640625" style="47" customWidth="1"/>
    <col min="7936" max="7936" width="7.26953125" style="47" customWidth="1"/>
    <col min="7937" max="7937" width="13.453125" style="47" customWidth="1"/>
    <col min="7938" max="8188" width="11.453125" style="47"/>
    <col min="8189" max="8189" width="3.81640625" style="47" customWidth="1"/>
    <col min="8190" max="8190" width="50" style="47" customWidth="1"/>
    <col min="8191" max="8191" width="6.81640625" style="47" customWidth="1"/>
    <col min="8192" max="8192" width="7.26953125" style="47" customWidth="1"/>
    <col min="8193" max="8193" width="13.453125" style="47" customWidth="1"/>
    <col min="8194" max="8444" width="11.453125" style="47"/>
    <col min="8445" max="8445" width="3.81640625" style="47" customWidth="1"/>
    <col min="8446" max="8446" width="50" style="47" customWidth="1"/>
    <col min="8447" max="8447" width="6.81640625" style="47" customWidth="1"/>
    <col min="8448" max="8448" width="7.26953125" style="47" customWidth="1"/>
    <col min="8449" max="8449" width="13.453125" style="47" customWidth="1"/>
    <col min="8450" max="8700" width="11.453125" style="47"/>
    <col min="8701" max="8701" width="3.81640625" style="47" customWidth="1"/>
    <col min="8702" max="8702" width="50" style="47" customWidth="1"/>
    <col min="8703" max="8703" width="6.81640625" style="47" customWidth="1"/>
    <col min="8704" max="8704" width="7.26953125" style="47" customWidth="1"/>
    <col min="8705" max="8705" width="13.453125" style="47" customWidth="1"/>
    <col min="8706" max="8956" width="11.453125" style="47"/>
    <col min="8957" max="8957" width="3.81640625" style="47" customWidth="1"/>
    <col min="8958" max="8958" width="50" style="47" customWidth="1"/>
    <col min="8959" max="8959" width="6.81640625" style="47" customWidth="1"/>
    <col min="8960" max="8960" width="7.26953125" style="47" customWidth="1"/>
    <col min="8961" max="8961" width="13.453125" style="47" customWidth="1"/>
    <col min="8962" max="9212" width="11.453125" style="47"/>
    <col min="9213" max="9213" width="3.81640625" style="47" customWidth="1"/>
    <col min="9214" max="9214" width="50" style="47" customWidth="1"/>
    <col min="9215" max="9215" width="6.81640625" style="47" customWidth="1"/>
    <col min="9216" max="9216" width="7.26953125" style="47" customWidth="1"/>
    <col min="9217" max="9217" width="13.453125" style="47" customWidth="1"/>
    <col min="9218" max="9468" width="11.453125" style="47"/>
    <col min="9469" max="9469" width="3.81640625" style="47" customWidth="1"/>
    <col min="9470" max="9470" width="50" style="47" customWidth="1"/>
    <col min="9471" max="9471" width="6.81640625" style="47" customWidth="1"/>
    <col min="9472" max="9472" width="7.26953125" style="47" customWidth="1"/>
    <col min="9473" max="9473" width="13.453125" style="47" customWidth="1"/>
    <col min="9474" max="9724" width="11.453125" style="47"/>
    <col min="9725" max="9725" width="3.81640625" style="47" customWidth="1"/>
    <col min="9726" max="9726" width="50" style="47" customWidth="1"/>
    <col min="9727" max="9727" width="6.81640625" style="47" customWidth="1"/>
    <col min="9728" max="9728" width="7.26953125" style="47" customWidth="1"/>
    <col min="9729" max="9729" width="13.453125" style="47" customWidth="1"/>
    <col min="9730" max="9980" width="11.453125" style="47"/>
    <col min="9981" max="9981" width="3.81640625" style="47" customWidth="1"/>
    <col min="9982" max="9982" width="50" style="47" customWidth="1"/>
    <col min="9983" max="9983" width="6.81640625" style="47" customWidth="1"/>
    <col min="9984" max="9984" width="7.26953125" style="47" customWidth="1"/>
    <col min="9985" max="9985" width="13.453125" style="47" customWidth="1"/>
    <col min="9986" max="10236" width="11.453125" style="47"/>
    <col min="10237" max="10237" width="3.81640625" style="47" customWidth="1"/>
    <col min="10238" max="10238" width="50" style="47" customWidth="1"/>
    <col min="10239" max="10239" width="6.81640625" style="47" customWidth="1"/>
    <col min="10240" max="10240" width="7.26953125" style="47" customWidth="1"/>
    <col min="10241" max="10241" width="13.453125" style="47" customWidth="1"/>
    <col min="10242" max="10492" width="11.453125" style="47"/>
    <col min="10493" max="10493" width="3.81640625" style="47" customWidth="1"/>
    <col min="10494" max="10494" width="50" style="47" customWidth="1"/>
    <col min="10495" max="10495" width="6.81640625" style="47" customWidth="1"/>
    <col min="10496" max="10496" width="7.26953125" style="47" customWidth="1"/>
    <col min="10497" max="10497" width="13.453125" style="47" customWidth="1"/>
    <col min="10498" max="10748" width="11.453125" style="47"/>
    <col min="10749" max="10749" width="3.81640625" style="47" customWidth="1"/>
    <col min="10750" max="10750" width="50" style="47" customWidth="1"/>
    <col min="10751" max="10751" width="6.81640625" style="47" customWidth="1"/>
    <col min="10752" max="10752" width="7.26953125" style="47" customWidth="1"/>
    <col min="10753" max="10753" width="13.453125" style="47" customWidth="1"/>
    <col min="10754" max="11004" width="11.453125" style="47"/>
    <col min="11005" max="11005" width="3.81640625" style="47" customWidth="1"/>
    <col min="11006" max="11006" width="50" style="47" customWidth="1"/>
    <col min="11007" max="11007" width="6.81640625" style="47" customWidth="1"/>
    <col min="11008" max="11008" width="7.26953125" style="47" customWidth="1"/>
    <col min="11009" max="11009" width="13.453125" style="47" customWidth="1"/>
    <col min="11010" max="11260" width="11.453125" style="47"/>
    <col min="11261" max="11261" width="3.81640625" style="47" customWidth="1"/>
    <col min="11262" max="11262" width="50" style="47" customWidth="1"/>
    <col min="11263" max="11263" width="6.81640625" style="47" customWidth="1"/>
    <col min="11264" max="11264" width="7.26953125" style="47" customWidth="1"/>
    <col min="11265" max="11265" width="13.453125" style="47" customWidth="1"/>
    <col min="11266" max="11516" width="11.453125" style="47"/>
    <col min="11517" max="11517" width="3.81640625" style="47" customWidth="1"/>
    <col min="11518" max="11518" width="50" style="47" customWidth="1"/>
    <col min="11519" max="11519" width="6.81640625" style="47" customWidth="1"/>
    <col min="11520" max="11520" width="7.26953125" style="47" customWidth="1"/>
    <col min="11521" max="11521" width="13.453125" style="47" customWidth="1"/>
    <col min="11522" max="11772" width="11.453125" style="47"/>
    <col min="11773" max="11773" width="3.81640625" style="47" customWidth="1"/>
    <col min="11774" max="11774" width="50" style="47" customWidth="1"/>
    <col min="11775" max="11775" width="6.81640625" style="47" customWidth="1"/>
    <col min="11776" max="11776" width="7.26953125" style="47" customWidth="1"/>
    <col min="11777" max="11777" width="13.453125" style="47" customWidth="1"/>
    <col min="11778" max="12028" width="11.453125" style="47"/>
    <col min="12029" max="12029" width="3.81640625" style="47" customWidth="1"/>
    <col min="12030" max="12030" width="50" style="47" customWidth="1"/>
    <col min="12031" max="12031" width="6.81640625" style="47" customWidth="1"/>
    <col min="12032" max="12032" width="7.26953125" style="47" customWidth="1"/>
    <col min="12033" max="12033" width="13.453125" style="47" customWidth="1"/>
    <col min="12034" max="12284" width="11.453125" style="47"/>
    <col min="12285" max="12285" width="3.81640625" style="47" customWidth="1"/>
    <col min="12286" max="12286" width="50" style="47" customWidth="1"/>
    <col min="12287" max="12287" width="6.81640625" style="47" customWidth="1"/>
    <col min="12288" max="12288" width="7.26953125" style="47" customWidth="1"/>
    <col min="12289" max="12289" width="13.453125" style="47" customWidth="1"/>
    <col min="12290" max="12540" width="11.453125" style="47"/>
    <col min="12541" max="12541" width="3.81640625" style="47" customWidth="1"/>
    <col min="12542" max="12542" width="50" style="47" customWidth="1"/>
    <col min="12543" max="12543" width="6.81640625" style="47" customWidth="1"/>
    <col min="12544" max="12544" width="7.26953125" style="47" customWidth="1"/>
    <col min="12545" max="12545" width="13.453125" style="47" customWidth="1"/>
    <col min="12546" max="12796" width="11.453125" style="47"/>
    <col min="12797" max="12797" width="3.81640625" style="47" customWidth="1"/>
    <col min="12798" max="12798" width="50" style="47" customWidth="1"/>
    <col min="12799" max="12799" width="6.81640625" style="47" customWidth="1"/>
    <col min="12800" max="12800" width="7.26953125" style="47" customWidth="1"/>
    <col min="12801" max="12801" width="13.453125" style="47" customWidth="1"/>
    <col min="12802" max="13052" width="11.453125" style="47"/>
    <col min="13053" max="13053" width="3.81640625" style="47" customWidth="1"/>
    <col min="13054" max="13054" width="50" style="47" customWidth="1"/>
    <col min="13055" max="13055" width="6.81640625" style="47" customWidth="1"/>
    <col min="13056" max="13056" width="7.26953125" style="47" customWidth="1"/>
    <col min="13057" max="13057" width="13.453125" style="47" customWidth="1"/>
    <col min="13058" max="13308" width="11.453125" style="47"/>
    <col min="13309" max="13309" width="3.81640625" style="47" customWidth="1"/>
    <col min="13310" max="13310" width="50" style="47" customWidth="1"/>
    <col min="13311" max="13311" width="6.81640625" style="47" customWidth="1"/>
    <col min="13312" max="13312" width="7.26953125" style="47" customWidth="1"/>
    <col min="13313" max="13313" width="13.453125" style="47" customWidth="1"/>
    <col min="13314" max="13564" width="11.453125" style="47"/>
    <col min="13565" max="13565" width="3.81640625" style="47" customWidth="1"/>
    <col min="13566" max="13566" width="50" style="47" customWidth="1"/>
    <col min="13567" max="13567" width="6.81640625" style="47" customWidth="1"/>
    <col min="13568" max="13568" width="7.26953125" style="47" customWidth="1"/>
    <col min="13569" max="13569" width="13.453125" style="47" customWidth="1"/>
    <col min="13570" max="13820" width="11.453125" style="47"/>
    <col min="13821" max="13821" width="3.81640625" style="47" customWidth="1"/>
    <col min="13822" max="13822" width="50" style="47" customWidth="1"/>
    <col min="13823" max="13823" width="6.81640625" style="47" customWidth="1"/>
    <col min="13824" max="13824" width="7.26953125" style="47" customWidth="1"/>
    <col min="13825" max="13825" width="13.453125" style="47" customWidth="1"/>
    <col min="13826" max="14076" width="11.453125" style="47"/>
    <col min="14077" max="14077" width="3.81640625" style="47" customWidth="1"/>
    <col min="14078" max="14078" width="50" style="47" customWidth="1"/>
    <col min="14079" max="14079" width="6.81640625" style="47" customWidth="1"/>
    <col min="14080" max="14080" width="7.26953125" style="47" customWidth="1"/>
    <col min="14081" max="14081" width="13.453125" style="47" customWidth="1"/>
    <col min="14082" max="14332" width="11.453125" style="47"/>
    <col min="14333" max="14333" width="3.81640625" style="47" customWidth="1"/>
    <col min="14334" max="14334" width="50" style="47" customWidth="1"/>
    <col min="14335" max="14335" width="6.81640625" style="47" customWidth="1"/>
    <col min="14336" max="14336" width="7.26953125" style="47" customWidth="1"/>
    <col min="14337" max="14337" width="13.453125" style="47" customWidth="1"/>
    <col min="14338" max="14588" width="11.453125" style="47"/>
    <col min="14589" max="14589" width="3.81640625" style="47" customWidth="1"/>
    <col min="14590" max="14590" width="50" style="47" customWidth="1"/>
    <col min="14591" max="14591" width="6.81640625" style="47" customWidth="1"/>
    <col min="14592" max="14592" width="7.26953125" style="47" customWidth="1"/>
    <col min="14593" max="14593" width="13.453125" style="47" customWidth="1"/>
    <col min="14594" max="14844" width="11.453125" style="47"/>
    <col min="14845" max="14845" width="3.81640625" style="47" customWidth="1"/>
    <col min="14846" max="14846" width="50" style="47" customWidth="1"/>
    <col min="14847" max="14847" width="6.81640625" style="47" customWidth="1"/>
    <col min="14848" max="14848" width="7.26953125" style="47" customWidth="1"/>
    <col min="14849" max="14849" width="13.453125" style="47" customWidth="1"/>
    <col min="14850" max="15100" width="11.453125" style="47"/>
    <col min="15101" max="15101" width="3.81640625" style="47" customWidth="1"/>
    <col min="15102" max="15102" width="50" style="47" customWidth="1"/>
    <col min="15103" max="15103" width="6.81640625" style="47" customWidth="1"/>
    <col min="15104" max="15104" width="7.26953125" style="47" customWidth="1"/>
    <col min="15105" max="15105" width="13.453125" style="47" customWidth="1"/>
    <col min="15106" max="15356" width="11.453125" style="47"/>
    <col min="15357" max="15357" width="3.81640625" style="47" customWidth="1"/>
    <col min="15358" max="15358" width="50" style="47" customWidth="1"/>
    <col min="15359" max="15359" width="6.81640625" style="47" customWidth="1"/>
    <col min="15360" max="15360" width="7.26953125" style="47" customWidth="1"/>
    <col min="15361" max="15361" width="13.453125" style="47" customWidth="1"/>
    <col min="15362" max="15612" width="11.453125" style="47"/>
    <col min="15613" max="15613" width="3.81640625" style="47" customWidth="1"/>
    <col min="15614" max="15614" width="50" style="47" customWidth="1"/>
    <col min="15615" max="15615" width="6.81640625" style="47" customWidth="1"/>
    <col min="15616" max="15616" width="7.26953125" style="47" customWidth="1"/>
    <col min="15617" max="15617" width="13.453125" style="47" customWidth="1"/>
    <col min="15618" max="15868" width="11.453125" style="47"/>
    <col min="15869" max="15869" width="3.81640625" style="47" customWidth="1"/>
    <col min="15870" max="15870" width="50" style="47" customWidth="1"/>
    <col min="15871" max="15871" width="6.81640625" style="47" customWidth="1"/>
    <col min="15872" max="15872" width="7.26953125" style="47" customWidth="1"/>
    <col min="15873" max="15873" width="13.453125" style="47" customWidth="1"/>
    <col min="15874" max="16124" width="11.453125" style="47"/>
    <col min="16125" max="16125" width="3.81640625" style="47" customWidth="1"/>
    <col min="16126" max="16126" width="50" style="47" customWidth="1"/>
    <col min="16127" max="16127" width="6.81640625" style="47" customWidth="1"/>
    <col min="16128" max="16128" width="7.26953125" style="47" customWidth="1"/>
    <col min="16129" max="16129" width="13.453125" style="47" customWidth="1"/>
    <col min="16130" max="16384" width="11.453125" style="47"/>
  </cols>
  <sheetData>
    <row r="1" spans="1:7" ht="14">
      <c r="A1" s="93" t="s">
        <v>19</v>
      </c>
      <c r="B1" s="93" t="s">
        <v>228</v>
      </c>
      <c r="C1" s="94"/>
      <c r="D1" s="94"/>
      <c r="E1" s="94"/>
      <c r="F1" s="94"/>
    </row>
    <row r="2" spans="1:7">
      <c r="A2" s="48"/>
      <c r="B2" s="48"/>
    </row>
    <row r="3" spans="1:7" ht="23">
      <c r="A3" s="90"/>
      <c r="B3" s="91" t="s">
        <v>230</v>
      </c>
      <c r="C3" s="90" t="s">
        <v>231</v>
      </c>
      <c r="D3" s="90" t="s">
        <v>232</v>
      </c>
      <c r="E3" s="92" t="s">
        <v>233</v>
      </c>
      <c r="F3" s="92" t="s">
        <v>234</v>
      </c>
      <c r="G3" s="1021" t="s">
        <v>1370</v>
      </c>
    </row>
    <row r="4" spans="1:7">
      <c r="A4" s="49"/>
      <c r="B4" s="50"/>
      <c r="D4" s="51"/>
    </row>
    <row r="5" spans="1:7">
      <c r="A5" s="49" t="s">
        <v>235</v>
      </c>
      <c r="B5" s="52" t="s">
        <v>236</v>
      </c>
      <c r="D5" s="51"/>
    </row>
    <row r="6" spans="1:7" ht="34.5">
      <c r="A6" s="49"/>
      <c r="B6" s="55" t="s">
        <v>1328</v>
      </c>
      <c r="C6" s="47" t="s">
        <v>17</v>
      </c>
      <c r="D6" s="54">
        <v>1</v>
      </c>
      <c r="E6" s="1011"/>
      <c r="F6" s="57">
        <f t="shared" ref="F6:F14" si="0">D6*E6</f>
        <v>0</v>
      </c>
      <c r="G6" s="1022"/>
    </row>
    <row r="7" spans="1:7" ht="57.5">
      <c r="A7" s="49"/>
      <c r="B7" s="56" t="s">
        <v>1329</v>
      </c>
      <c r="C7" s="47" t="s">
        <v>17</v>
      </c>
      <c r="D7" s="54">
        <v>1</v>
      </c>
      <c r="E7" s="1011"/>
      <c r="F7" s="57">
        <f t="shared" si="0"/>
        <v>0</v>
      </c>
      <c r="G7" s="1022"/>
    </row>
    <row r="8" spans="1:7" ht="23">
      <c r="A8" s="49"/>
      <c r="B8" s="53" t="s">
        <v>1330</v>
      </c>
      <c r="C8" s="47" t="s">
        <v>17</v>
      </c>
      <c r="D8" s="54">
        <v>1</v>
      </c>
      <c r="E8" s="1011"/>
      <c r="F8" s="57">
        <f t="shared" si="0"/>
        <v>0</v>
      </c>
      <c r="G8" s="1022"/>
    </row>
    <row r="9" spans="1:7" ht="34.5">
      <c r="A9" s="49"/>
      <c r="B9" s="53" t="s">
        <v>1331</v>
      </c>
      <c r="C9" s="47" t="s">
        <v>17</v>
      </c>
      <c r="D9" s="54">
        <v>1</v>
      </c>
      <c r="E9" s="1011"/>
      <c r="F9" s="57">
        <f t="shared" si="0"/>
        <v>0</v>
      </c>
      <c r="G9" s="1022"/>
    </row>
    <row r="10" spans="1:7" ht="34.5">
      <c r="A10" s="49"/>
      <c r="B10" s="53" t="s">
        <v>1332</v>
      </c>
      <c r="C10" s="47" t="s">
        <v>17</v>
      </c>
      <c r="D10" s="54">
        <v>1</v>
      </c>
      <c r="E10" s="1011"/>
      <c r="F10" s="57">
        <f t="shared" si="0"/>
        <v>0</v>
      </c>
      <c r="G10" s="1022"/>
    </row>
    <row r="11" spans="1:7" ht="23">
      <c r="A11" s="49"/>
      <c r="B11" s="56" t="s">
        <v>1333</v>
      </c>
      <c r="C11" s="47" t="s">
        <v>17</v>
      </c>
      <c r="D11" s="54">
        <v>1</v>
      </c>
      <c r="E11" s="1011"/>
      <c r="F11" s="57">
        <f t="shared" si="0"/>
        <v>0</v>
      </c>
      <c r="G11" s="1022"/>
    </row>
    <row r="12" spans="1:7" ht="57.5">
      <c r="B12" s="55" t="s">
        <v>1334</v>
      </c>
      <c r="C12" s="47" t="s">
        <v>17</v>
      </c>
      <c r="D12" s="54">
        <v>1</v>
      </c>
      <c r="E12" s="1011"/>
      <c r="F12" s="57">
        <f t="shared" si="0"/>
        <v>0</v>
      </c>
      <c r="G12" s="1022"/>
    </row>
    <row r="13" spans="1:7" ht="23">
      <c r="A13" s="49"/>
      <c r="B13" s="53" t="s">
        <v>1335</v>
      </c>
      <c r="C13" s="47" t="s">
        <v>17</v>
      </c>
      <c r="D13" s="54">
        <v>1</v>
      </c>
      <c r="E13" s="1011"/>
      <c r="F13" s="57">
        <f t="shared" si="0"/>
        <v>0</v>
      </c>
      <c r="G13" s="1022"/>
    </row>
    <row r="14" spans="1:7" ht="23">
      <c r="A14" s="49"/>
      <c r="B14" s="55" t="s">
        <v>1336</v>
      </c>
      <c r="C14" s="47" t="s">
        <v>17</v>
      </c>
      <c r="D14" s="54">
        <v>1</v>
      </c>
      <c r="E14" s="1011"/>
      <c r="F14" s="57">
        <f t="shared" si="0"/>
        <v>0</v>
      </c>
      <c r="G14" s="1022"/>
    </row>
    <row r="15" spans="1:7">
      <c r="A15" s="49"/>
      <c r="D15" s="54"/>
      <c r="E15" s="1011"/>
      <c r="F15" s="57"/>
    </row>
    <row r="16" spans="1:7">
      <c r="A16" s="49"/>
      <c r="B16" s="55"/>
      <c r="D16" s="54"/>
      <c r="E16" s="1011"/>
      <c r="F16" s="57"/>
    </row>
    <row r="17" spans="1:7">
      <c r="A17" s="49" t="s">
        <v>237</v>
      </c>
      <c r="B17" s="52" t="s">
        <v>238</v>
      </c>
      <c r="D17" s="54"/>
      <c r="E17" s="1011"/>
      <c r="F17" s="57"/>
    </row>
    <row r="18" spans="1:7" ht="34.5">
      <c r="B18" s="55" t="s">
        <v>1337</v>
      </c>
      <c r="C18" s="47" t="s">
        <v>17</v>
      </c>
      <c r="D18" s="54">
        <v>1</v>
      </c>
      <c r="E18" s="1011"/>
      <c r="F18" s="57">
        <f>D18*E18</f>
        <v>0</v>
      </c>
      <c r="G18" s="1022"/>
    </row>
    <row r="19" spans="1:7" ht="34.5">
      <c r="A19" s="49"/>
      <c r="B19" s="55" t="s">
        <v>1338</v>
      </c>
      <c r="C19" s="47" t="s">
        <v>17</v>
      </c>
      <c r="D19" s="54">
        <v>1</v>
      </c>
      <c r="E19" s="1011"/>
      <c r="F19" s="57">
        <f>D19*E19</f>
        <v>0</v>
      </c>
      <c r="G19" s="1022"/>
    </row>
    <row r="20" spans="1:7" ht="57.5">
      <c r="A20" s="49"/>
      <c r="B20" s="55" t="s">
        <v>1339</v>
      </c>
      <c r="C20" s="47" t="s">
        <v>17</v>
      </c>
      <c r="D20" s="54">
        <v>1</v>
      </c>
      <c r="E20" s="1011"/>
      <c r="F20" s="57">
        <f>D20*E20</f>
        <v>0</v>
      </c>
      <c r="G20" s="1022"/>
    </row>
    <row r="21" spans="1:7" ht="46">
      <c r="A21" s="49"/>
      <c r="B21" s="53" t="s">
        <v>239</v>
      </c>
      <c r="C21" s="47" t="s">
        <v>17</v>
      </c>
      <c r="D21" s="54">
        <v>1</v>
      </c>
      <c r="E21" s="1011"/>
      <c r="F21" s="57">
        <f>D21*E21</f>
        <v>0</v>
      </c>
      <c r="G21" s="1022"/>
    </row>
    <row r="22" spans="1:7">
      <c r="A22" s="49"/>
      <c r="B22" s="50"/>
      <c r="D22" s="51"/>
      <c r="E22" s="1011"/>
      <c r="F22" s="57"/>
    </row>
    <row r="23" spans="1:7">
      <c r="A23" s="49" t="s">
        <v>240</v>
      </c>
      <c r="B23" s="52" t="s">
        <v>241</v>
      </c>
      <c r="D23" s="54"/>
      <c r="E23" s="1011"/>
      <c r="F23" s="57"/>
    </row>
    <row r="24" spans="1:7" ht="34.5">
      <c r="B24" s="55" t="s">
        <v>1340</v>
      </c>
      <c r="C24" s="47" t="s">
        <v>17</v>
      </c>
      <c r="D24" s="54">
        <v>1</v>
      </c>
      <c r="E24" s="1011"/>
      <c r="F24" s="57">
        <f>D24*E24</f>
        <v>0</v>
      </c>
      <c r="G24" s="1022"/>
    </row>
    <row r="25" spans="1:7" ht="34.5">
      <c r="A25" s="49"/>
      <c r="B25" s="55" t="s">
        <v>1338</v>
      </c>
      <c r="C25" s="47" t="s">
        <v>17</v>
      </c>
      <c r="D25" s="54">
        <v>1</v>
      </c>
      <c r="E25" s="1011"/>
      <c r="F25" s="57">
        <f>D25*E25</f>
        <v>0</v>
      </c>
      <c r="G25" s="1022"/>
    </row>
    <row r="26" spans="1:7" ht="69">
      <c r="A26" s="49"/>
      <c r="B26" s="55" t="s">
        <v>1341</v>
      </c>
      <c r="C26" s="47" t="s">
        <v>17</v>
      </c>
      <c r="D26" s="54">
        <v>1</v>
      </c>
      <c r="E26" s="1011"/>
      <c r="F26" s="57">
        <f>D26*E26</f>
        <v>0</v>
      </c>
      <c r="G26" s="1022"/>
    </row>
    <row r="27" spans="1:7" ht="34.5">
      <c r="A27" s="49"/>
      <c r="B27" s="55" t="s">
        <v>1342</v>
      </c>
      <c r="C27" s="47" t="s">
        <v>17</v>
      </c>
      <c r="D27" s="54">
        <v>1</v>
      </c>
      <c r="E27" s="1011"/>
      <c r="F27" s="57">
        <f>D27*E27</f>
        <v>0</v>
      </c>
      <c r="G27" s="1022"/>
    </row>
    <row r="28" spans="1:7" ht="49.5" customHeight="1">
      <c r="A28" s="49"/>
      <c r="B28" s="53" t="s">
        <v>239</v>
      </c>
      <c r="C28" s="47" t="s">
        <v>17</v>
      </c>
      <c r="D28" s="54">
        <v>1</v>
      </c>
      <c r="E28" s="1011"/>
      <c r="F28" s="57">
        <f>D28*E28</f>
        <v>0</v>
      </c>
      <c r="G28" s="1022"/>
    </row>
    <row r="29" spans="1:7">
      <c r="A29" s="49"/>
      <c r="B29" s="53"/>
      <c r="D29" s="51"/>
      <c r="E29" s="1011"/>
      <c r="F29" s="57"/>
    </row>
    <row r="30" spans="1:7">
      <c r="A30" s="49" t="s">
        <v>242</v>
      </c>
      <c r="B30" s="50" t="s">
        <v>243</v>
      </c>
      <c r="D30" s="51"/>
      <c r="E30" s="1011"/>
      <c r="F30" s="57"/>
    </row>
    <row r="31" spans="1:7" ht="34.5">
      <c r="B31" s="55" t="s">
        <v>1343</v>
      </c>
      <c r="C31" s="47" t="s">
        <v>17</v>
      </c>
      <c r="D31" s="54">
        <v>1</v>
      </c>
      <c r="E31" s="1011"/>
      <c r="F31" s="57">
        <f t="shared" ref="F31:F36" si="1">D31*E31</f>
        <v>0</v>
      </c>
      <c r="G31" s="1022"/>
    </row>
    <row r="32" spans="1:7" ht="34.5">
      <c r="A32" s="49"/>
      <c r="B32" s="55" t="s">
        <v>1338</v>
      </c>
      <c r="C32" s="47" t="s">
        <v>17</v>
      </c>
      <c r="D32" s="54">
        <v>1</v>
      </c>
      <c r="E32" s="1011"/>
      <c r="F32" s="57">
        <f t="shared" si="1"/>
        <v>0</v>
      </c>
      <c r="G32" s="1022"/>
    </row>
    <row r="33" spans="1:7" ht="23">
      <c r="A33" s="49"/>
      <c r="B33" s="55" t="s">
        <v>1344</v>
      </c>
      <c r="C33" s="47" t="s">
        <v>17</v>
      </c>
      <c r="D33" s="54">
        <v>1</v>
      </c>
      <c r="E33" s="1011"/>
      <c r="F33" s="57">
        <f t="shared" si="1"/>
        <v>0</v>
      </c>
      <c r="G33" s="1022"/>
    </row>
    <row r="34" spans="1:7" ht="46">
      <c r="A34" s="49"/>
      <c r="B34" s="55" t="s">
        <v>1345</v>
      </c>
      <c r="C34" s="47" t="s">
        <v>17</v>
      </c>
      <c r="D34" s="54">
        <v>1</v>
      </c>
      <c r="E34" s="1011"/>
      <c r="F34" s="57">
        <f t="shared" si="1"/>
        <v>0</v>
      </c>
      <c r="G34" s="1022"/>
    </row>
    <row r="35" spans="1:7" ht="23">
      <c r="A35" s="49"/>
      <c r="B35" s="55" t="s">
        <v>1346</v>
      </c>
      <c r="C35" s="47" t="s">
        <v>17</v>
      </c>
      <c r="D35" s="54">
        <v>1</v>
      </c>
      <c r="E35" s="1011"/>
      <c r="F35" s="57">
        <f t="shared" si="1"/>
        <v>0</v>
      </c>
      <c r="G35" s="1022"/>
    </row>
    <row r="36" spans="1:7" ht="23">
      <c r="A36" s="49"/>
      <c r="B36" s="55" t="s">
        <v>1347</v>
      </c>
      <c r="C36" s="47" t="s">
        <v>17</v>
      </c>
      <c r="D36" s="54">
        <v>1</v>
      </c>
      <c r="E36" s="1011"/>
      <c r="F36" s="57">
        <f t="shared" si="1"/>
        <v>0</v>
      </c>
      <c r="G36" s="1022"/>
    </row>
    <row r="37" spans="1:7" ht="46">
      <c r="A37" s="49"/>
      <c r="B37" s="55" t="s">
        <v>1348</v>
      </c>
      <c r="C37" s="47" t="s">
        <v>17</v>
      </c>
      <c r="D37" s="54">
        <v>1</v>
      </c>
      <c r="E37" s="1012"/>
      <c r="F37" s="58"/>
    </row>
    <row r="38" spans="1:7" ht="23">
      <c r="A38" s="49"/>
      <c r="B38" s="55" t="s">
        <v>1349</v>
      </c>
      <c r="C38" s="47" t="s">
        <v>17</v>
      </c>
      <c r="D38" s="54">
        <v>1</v>
      </c>
      <c r="E38" s="1011"/>
      <c r="F38" s="57">
        <f>D38*E38</f>
        <v>0</v>
      </c>
      <c r="G38" s="1022"/>
    </row>
    <row r="39" spans="1:7">
      <c r="A39" s="49"/>
      <c r="B39" s="55"/>
      <c r="D39" s="58"/>
      <c r="E39" s="1012"/>
      <c r="F39" s="58"/>
    </row>
    <row r="40" spans="1:7">
      <c r="A40" s="49" t="s">
        <v>244</v>
      </c>
      <c r="B40" s="50" t="s">
        <v>245</v>
      </c>
      <c r="E40" s="1011"/>
    </row>
    <row r="41" spans="1:7" ht="23">
      <c r="B41" s="55" t="s">
        <v>1350</v>
      </c>
      <c r="C41" s="47" t="s">
        <v>17</v>
      </c>
      <c r="D41" s="54">
        <v>1</v>
      </c>
      <c r="E41" s="1011"/>
      <c r="F41" s="57">
        <f>D41*E41</f>
        <v>0</v>
      </c>
      <c r="G41" s="1022"/>
    </row>
    <row r="42" spans="1:7">
      <c r="A42" s="49"/>
      <c r="B42" s="55"/>
      <c r="E42" s="101"/>
    </row>
    <row r="43" spans="1:7" ht="14">
      <c r="A43" s="49"/>
      <c r="B43" s="4" t="s">
        <v>4</v>
      </c>
      <c r="C43" s="5"/>
      <c r="D43" s="6"/>
      <c r="E43" s="101"/>
    </row>
    <row r="44" spans="1:7" ht="14">
      <c r="A44" s="1"/>
      <c r="B44" s="55"/>
      <c r="D44" s="62"/>
      <c r="E44" s="62" t="s">
        <v>2</v>
      </c>
      <c r="F44" s="63">
        <f>SUM(F6:F41)</f>
        <v>0</v>
      </c>
    </row>
    <row r="45" spans="1:7">
      <c r="A45" s="49"/>
      <c r="B45" s="55"/>
    </row>
    <row r="46" spans="1:7">
      <c r="A46" s="49"/>
      <c r="B46" s="55"/>
    </row>
    <row r="47" spans="1:7" s="1" customFormat="1" ht="14">
      <c r="A47" s="49"/>
      <c r="B47" s="55"/>
      <c r="C47" s="47"/>
      <c r="D47" s="47"/>
      <c r="E47" s="47"/>
      <c r="F47" s="47"/>
    </row>
    <row r="48" spans="1:7">
      <c r="A48" s="49"/>
      <c r="B48" s="55"/>
    </row>
    <row r="49" spans="1:5">
      <c r="A49" s="49"/>
      <c r="B49" s="55"/>
    </row>
    <row r="50" spans="1:5">
      <c r="A50" s="49"/>
      <c r="B50" s="55"/>
    </row>
    <row r="51" spans="1:5">
      <c r="A51" s="49"/>
      <c r="B51" s="55"/>
    </row>
    <row r="52" spans="1:5">
      <c r="A52" s="49"/>
      <c r="B52" s="55"/>
    </row>
    <row r="53" spans="1:5">
      <c r="A53" s="49"/>
      <c r="B53" s="55"/>
    </row>
    <row r="54" spans="1:5">
      <c r="A54" s="49"/>
      <c r="B54" s="55"/>
    </row>
    <row r="55" spans="1:5">
      <c r="A55" s="49"/>
    </row>
    <row r="56" spans="1:5">
      <c r="A56" s="49"/>
      <c r="B56" s="55"/>
    </row>
    <row r="57" spans="1:5">
      <c r="A57" s="49"/>
      <c r="B57" s="59"/>
    </row>
    <row r="58" spans="1:5">
      <c r="A58" s="49"/>
      <c r="B58" s="55"/>
    </row>
    <row r="59" spans="1:5">
      <c r="B59" s="55"/>
    </row>
    <row r="60" spans="1:5">
      <c r="A60" s="49"/>
      <c r="B60" s="55"/>
    </row>
    <row r="61" spans="1:5">
      <c r="A61" s="49"/>
      <c r="B61" s="55"/>
    </row>
    <row r="62" spans="1:5">
      <c r="A62" s="49"/>
      <c r="B62" s="55"/>
      <c r="E62" s="60"/>
    </row>
    <row r="63" spans="1:5">
      <c r="A63" s="49"/>
      <c r="B63" s="55"/>
      <c r="E63" s="60"/>
    </row>
    <row r="64" spans="1:5">
      <c r="A64" s="49"/>
      <c r="B64" s="55"/>
    </row>
    <row r="65" spans="1:2">
      <c r="A65" s="49"/>
      <c r="B65" s="55"/>
    </row>
    <row r="66" spans="1:2">
      <c r="A66" s="49"/>
      <c r="B66" s="55"/>
    </row>
    <row r="67" spans="1:2">
      <c r="A67" s="49"/>
      <c r="B67" s="55"/>
    </row>
    <row r="68" spans="1:2">
      <c r="A68" s="49"/>
      <c r="B68" s="55"/>
    </row>
    <row r="69" spans="1:2">
      <c r="A69" s="49"/>
      <c r="B69" s="55"/>
    </row>
    <row r="70" spans="1:2">
      <c r="A70" s="49"/>
      <c r="B70" s="55"/>
    </row>
    <row r="71" spans="1:2">
      <c r="A71" s="49"/>
      <c r="B71" s="55"/>
    </row>
    <row r="72" spans="1:2">
      <c r="A72" s="49"/>
      <c r="B72" s="55"/>
    </row>
    <row r="73" spans="1:2">
      <c r="A73" s="49"/>
      <c r="B73" s="55"/>
    </row>
    <row r="74" spans="1:2">
      <c r="A74" s="49"/>
      <c r="B74" s="55"/>
    </row>
    <row r="75" spans="1:2">
      <c r="A75" s="49"/>
      <c r="B75" s="55"/>
    </row>
    <row r="76" spans="1:2">
      <c r="A76" s="49"/>
      <c r="B76" s="55"/>
    </row>
    <row r="77" spans="1:2">
      <c r="A77" s="49"/>
      <c r="B77" s="55"/>
    </row>
    <row r="78" spans="1:2">
      <c r="A78" s="49"/>
      <c r="B78" s="55"/>
    </row>
    <row r="79" spans="1:2">
      <c r="A79" s="49"/>
      <c r="B79" s="55"/>
    </row>
    <row r="81" spans="1:1">
      <c r="A81" s="61"/>
    </row>
    <row r="82" spans="1:1">
      <c r="A82" s="61"/>
    </row>
    <row r="83" spans="1:1">
      <c r="A83" s="61"/>
    </row>
    <row r="84" spans="1:1">
      <c r="A84" s="61"/>
    </row>
    <row r="85" spans="1:1">
      <c r="A85" s="61"/>
    </row>
    <row r="86" spans="1:1">
      <c r="A86" s="61"/>
    </row>
    <row r="87" spans="1:1">
      <c r="A87" s="61"/>
    </row>
  </sheetData>
  <sheetProtection algorithmName="SHA-512" hashValue="KMkU6Go3Nsu08jIkWBw6RQtwS6neryqgDIhx+yTQiyAa+V2wvmvBJKsenYj0anFz5Vz4hQxi4mo/EncES4eNdw==" saltValue="sf8L2vvHkKTVi8Xh0dvxEw==" spinCount="100000" sheet="1" objects="1" scenarios="1" selectLockedCells="1"/>
  <pageMargins left="0.75" right="0.75" top="1" bottom="1" header="0" footer="0"/>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7"/>
  <sheetViews>
    <sheetView view="pageLayout" topLeftCell="A16" zoomScaleNormal="100" workbookViewId="0">
      <selection activeCell="E18" sqref="E18"/>
    </sheetView>
  </sheetViews>
  <sheetFormatPr defaultColWidth="9.1796875" defaultRowHeight="14"/>
  <cols>
    <col min="1" max="1" width="3.81640625" style="1" customWidth="1"/>
    <col min="2" max="2" width="36.453125" style="1" customWidth="1"/>
    <col min="3" max="3" width="9.1796875" style="1" customWidth="1"/>
    <col min="4" max="4" width="3.1796875" style="1" customWidth="1"/>
    <col min="5" max="5" width="12.1796875" style="5" customWidth="1"/>
    <col min="6" max="6" width="3.1796875" style="1" customWidth="1"/>
    <col min="7" max="7" width="19.453125" style="1" customWidth="1"/>
    <col min="8" max="16384" width="9.1796875" style="1"/>
  </cols>
  <sheetData>
    <row r="1" spans="1:7">
      <c r="A1" s="7" t="s">
        <v>229</v>
      </c>
      <c r="B1" s="7" t="s">
        <v>29</v>
      </c>
      <c r="G1" s="10"/>
    </row>
    <row r="2" spans="1:7">
      <c r="A2" s="7"/>
      <c r="B2" s="7"/>
      <c r="G2" s="10"/>
    </row>
    <row r="3" spans="1:7" ht="39">
      <c r="A3" s="7"/>
      <c r="B3" s="7"/>
      <c r="E3" s="89" t="s">
        <v>276</v>
      </c>
      <c r="G3" s="10"/>
    </row>
    <row r="4" spans="1:7" ht="56">
      <c r="A4" s="2">
        <v>1</v>
      </c>
      <c r="B4" s="3" t="s">
        <v>191</v>
      </c>
      <c r="G4" s="10"/>
    </row>
    <row r="5" spans="1:7">
      <c r="B5" s="4" t="s">
        <v>192</v>
      </c>
      <c r="C5" s="5">
        <v>1</v>
      </c>
      <c r="D5" s="6" t="s">
        <v>11</v>
      </c>
      <c r="E5" s="73"/>
      <c r="F5" s="6"/>
      <c r="G5" s="10">
        <f>+C5*E5</f>
        <v>0</v>
      </c>
    </row>
    <row r="6" spans="1:7">
      <c r="B6" s="4"/>
      <c r="C6" s="5"/>
      <c r="D6" s="6"/>
      <c r="E6" s="73"/>
      <c r="F6" s="6"/>
      <c r="G6" s="10"/>
    </row>
    <row r="7" spans="1:7" ht="42">
      <c r="A7" s="2">
        <v>2</v>
      </c>
      <c r="B7" s="3" t="s">
        <v>196</v>
      </c>
      <c r="E7" s="73"/>
      <c r="G7" s="10"/>
    </row>
    <row r="8" spans="1:7">
      <c r="A8" s="2"/>
      <c r="B8" s="3"/>
      <c r="E8" s="73"/>
      <c r="G8" s="10"/>
    </row>
    <row r="9" spans="1:7">
      <c r="A9" s="2"/>
      <c r="B9" s="3" t="s">
        <v>193</v>
      </c>
      <c r="E9" s="73"/>
      <c r="G9" s="10"/>
    </row>
    <row r="10" spans="1:7">
      <c r="B10" s="4" t="s">
        <v>17</v>
      </c>
      <c r="C10" s="5">
        <v>2</v>
      </c>
      <c r="D10" s="6" t="s">
        <v>11</v>
      </c>
      <c r="E10" s="73"/>
      <c r="F10" s="6"/>
      <c r="G10" s="10">
        <f>+C10*E10</f>
        <v>0</v>
      </c>
    </row>
    <row r="11" spans="1:7">
      <c r="B11" s="4"/>
      <c r="C11" s="5"/>
      <c r="D11" s="6"/>
      <c r="E11" s="73"/>
      <c r="F11" s="6"/>
      <c r="G11" s="10"/>
    </row>
    <row r="12" spans="1:7">
      <c r="A12" s="2"/>
      <c r="B12" s="3" t="s">
        <v>194</v>
      </c>
      <c r="E12" s="73"/>
      <c r="G12" s="10"/>
    </row>
    <row r="13" spans="1:7">
      <c r="B13" s="4" t="s">
        <v>17</v>
      </c>
      <c r="C13" s="5">
        <v>1</v>
      </c>
      <c r="D13" s="6" t="s">
        <v>11</v>
      </c>
      <c r="E13" s="73"/>
      <c r="F13" s="6"/>
      <c r="G13" s="10">
        <f>+C13*E13</f>
        <v>0</v>
      </c>
    </row>
    <row r="14" spans="1:7">
      <c r="B14" s="4"/>
      <c r="C14" s="5"/>
      <c r="D14" s="6"/>
      <c r="E14" s="73"/>
      <c r="F14" s="6"/>
      <c r="G14" s="10"/>
    </row>
    <row r="15" spans="1:7" ht="70">
      <c r="A15" s="2">
        <v>3</v>
      </c>
      <c r="B15" s="3" t="s">
        <v>195</v>
      </c>
      <c r="E15" s="73"/>
      <c r="G15" s="10"/>
    </row>
    <row r="16" spans="1:7">
      <c r="B16" s="4" t="s">
        <v>17</v>
      </c>
      <c r="C16" s="5">
        <v>1</v>
      </c>
      <c r="D16" s="6" t="s">
        <v>11</v>
      </c>
      <c r="E16" s="73"/>
      <c r="F16" s="6"/>
      <c r="G16" s="10">
        <f>+C16*E16</f>
        <v>0</v>
      </c>
    </row>
    <row r="17" spans="1:7">
      <c r="B17" s="4"/>
      <c r="C17" s="5"/>
      <c r="D17" s="6"/>
      <c r="E17" s="73"/>
      <c r="F17" s="6"/>
      <c r="G17" s="10"/>
    </row>
    <row r="18" spans="1:7">
      <c r="A18" s="2">
        <v>4</v>
      </c>
      <c r="B18" s="3" t="s">
        <v>221</v>
      </c>
      <c r="E18" s="73"/>
      <c r="G18" s="10"/>
    </row>
    <row r="19" spans="1:7">
      <c r="A19" s="2"/>
      <c r="B19" s="12" t="s">
        <v>222</v>
      </c>
      <c r="E19" s="73"/>
      <c r="G19" s="10"/>
    </row>
    <row r="20" spans="1:7">
      <c r="B20" s="4" t="s">
        <v>18</v>
      </c>
      <c r="C20" s="5">
        <v>1</v>
      </c>
      <c r="D20" s="6" t="s">
        <v>11</v>
      </c>
      <c r="E20" s="73"/>
      <c r="F20" s="6"/>
      <c r="G20" s="10">
        <f>+C20*E20</f>
        <v>0</v>
      </c>
    </row>
    <row r="21" spans="1:7">
      <c r="B21" s="4"/>
      <c r="C21" s="5"/>
      <c r="D21" s="6"/>
      <c r="E21" s="73"/>
      <c r="F21" s="6"/>
      <c r="G21" s="10"/>
    </row>
    <row r="22" spans="1:7">
      <c r="A22" s="2" t="s">
        <v>4</v>
      </c>
      <c r="B22" s="12" t="s">
        <v>223</v>
      </c>
      <c r="E22" s="73"/>
      <c r="G22" s="10"/>
    </row>
    <row r="23" spans="1:7">
      <c r="B23" s="4" t="s">
        <v>18</v>
      </c>
      <c r="C23" s="5">
        <v>1</v>
      </c>
      <c r="D23" s="6" t="s">
        <v>11</v>
      </c>
      <c r="E23" s="73"/>
      <c r="F23" s="6"/>
      <c r="G23" s="10">
        <f>+C23*E23</f>
        <v>0</v>
      </c>
    </row>
    <row r="24" spans="1:7">
      <c r="B24" s="4"/>
      <c r="C24" s="5"/>
      <c r="D24" s="6"/>
      <c r="E24" s="73"/>
      <c r="F24" s="6"/>
      <c r="G24" s="10"/>
    </row>
    <row r="25" spans="1:7" ht="28">
      <c r="A25" s="2">
        <v>5</v>
      </c>
      <c r="B25" s="3" t="s">
        <v>224</v>
      </c>
      <c r="E25" s="73"/>
      <c r="G25" s="10"/>
    </row>
    <row r="26" spans="1:7">
      <c r="B26" s="4" t="s">
        <v>18</v>
      </c>
      <c r="C26" s="5">
        <v>1</v>
      </c>
      <c r="D26" s="6" t="s">
        <v>11</v>
      </c>
      <c r="E26" s="73"/>
      <c r="F26" s="6"/>
      <c r="G26" s="10">
        <f>+C26*E26</f>
        <v>0</v>
      </c>
    </row>
    <row r="27" spans="1:7">
      <c r="B27" s="4"/>
      <c r="C27" s="5"/>
      <c r="D27" s="6"/>
      <c r="E27" s="73"/>
      <c r="F27" s="6"/>
      <c r="G27" s="10"/>
    </row>
    <row r="28" spans="1:7" ht="28">
      <c r="A28" s="2">
        <v>6</v>
      </c>
      <c r="B28" s="3" t="s">
        <v>225</v>
      </c>
      <c r="E28" s="73"/>
      <c r="G28" s="10"/>
    </row>
    <row r="29" spans="1:7">
      <c r="B29" s="4" t="s">
        <v>18</v>
      </c>
      <c r="C29" s="5">
        <v>1</v>
      </c>
      <c r="D29" s="6" t="s">
        <v>11</v>
      </c>
      <c r="E29" s="73"/>
      <c r="F29" s="6"/>
      <c r="G29" s="10">
        <f>+C29*E29</f>
        <v>0</v>
      </c>
    </row>
    <row r="30" spans="1:7">
      <c r="B30" s="4"/>
      <c r="C30" s="5"/>
      <c r="D30" s="6"/>
      <c r="E30" s="73"/>
      <c r="F30" s="6"/>
      <c r="G30" s="10"/>
    </row>
    <row r="31" spans="1:7" ht="28">
      <c r="A31" s="2">
        <v>7</v>
      </c>
      <c r="B31" s="12" t="s">
        <v>226</v>
      </c>
      <c r="E31" s="73"/>
      <c r="G31" s="10"/>
    </row>
    <row r="32" spans="1:7">
      <c r="B32" s="4" t="s">
        <v>17</v>
      </c>
      <c r="C32" s="5">
        <v>6</v>
      </c>
      <c r="D32" s="6" t="s">
        <v>11</v>
      </c>
      <c r="E32" s="73"/>
      <c r="F32" s="6"/>
      <c r="G32" s="10">
        <f>+C32*E32</f>
        <v>0</v>
      </c>
    </row>
    <row r="33" spans="1:7">
      <c r="B33" s="4"/>
      <c r="C33" s="5"/>
      <c r="D33" s="6"/>
      <c r="E33" s="73"/>
      <c r="F33" s="6"/>
      <c r="G33" s="10"/>
    </row>
    <row r="34" spans="1:7" ht="28">
      <c r="A34" s="2">
        <v>8</v>
      </c>
      <c r="B34" s="3" t="s">
        <v>246</v>
      </c>
      <c r="E34" s="73"/>
      <c r="G34" s="10"/>
    </row>
    <row r="35" spans="1:7">
      <c r="B35" s="4" t="s">
        <v>18</v>
      </c>
      <c r="C35" s="5">
        <v>1</v>
      </c>
      <c r="D35" s="6" t="s">
        <v>11</v>
      </c>
      <c r="E35" s="73"/>
      <c r="F35" s="6"/>
      <c r="G35" s="10">
        <f>+C35*E35</f>
        <v>0</v>
      </c>
    </row>
    <row r="36" spans="1:7">
      <c r="B36" s="4"/>
      <c r="C36" s="5"/>
      <c r="D36" s="6"/>
      <c r="F36" s="6"/>
      <c r="G36" s="10"/>
    </row>
    <row r="37" spans="1:7">
      <c r="A37" s="2"/>
      <c r="B37" s="3"/>
      <c r="G37" s="10"/>
    </row>
    <row r="38" spans="1:7">
      <c r="B38" s="4"/>
      <c r="C38" s="5"/>
      <c r="D38" s="6"/>
      <c r="E38" s="8" t="s">
        <v>2</v>
      </c>
      <c r="F38" s="9"/>
      <c r="G38" s="11">
        <f>SUM(G4:G37)</f>
        <v>0</v>
      </c>
    </row>
    <row r="46" spans="1:7">
      <c r="E46" s="1"/>
    </row>
    <row r="47" spans="1:7">
      <c r="E47" s="1"/>
    </row>
    <row r="48" spans="1:7">
      <c r="E48" s="1"/>
    </row>
    <row r="49" spans="5:5">
      <c r="E49" s="1"/>
    </row>
    <row r="50" spans="5:5">
      <c r="E50" s="1"/>
    </row>
    <row r="51" spans="5:5">
      <c r="E51" s="1"/>
    </row>
    <row r="52" spans="5:5">
      <c r="E52" s="1"/>
    </row>
    <row r="53" spans="5:5">
      <c r="E53" s="1"/>
    </row>
    <row r="54" spans="5:5">
      <c r="E54" s="1"/>
    </row>
    <row r="55" spans="5:5">
      <c r="E55" s="1"/>
    </row>
    <row r="56" spans="5:5">
      <c r="E56" s="1"/>
    </row>
    <row r="57" spans="5:5">
      <c r="E57" s="1"/>
    </row>
    <row r="58" spans="5:5">
      <c r="E58" s="1"/>
    </row>
    <row r="59" spans="5:5">
      <c r="E59" s="1"/>
    </row>
    <row r="60" spans="5:5">
      <c r="E60" s="1"/>
    </row>
    <row r="61" spans="5:5">
      <c r="E61" s="1"/>
    </row>
    <row r="62" spans="5:5">
      <c r="E62" s="1"/>
    </row>
    <row r="63" spans="5:5">
      <c r="E63" s="1"/>
    </row>
    <row r="64" spans="5:5">
      <c r="E64" s="1"/>
    </row>
    <row r="65" spans="5:5">
      <c r="E65" s="1"/>
    </row>
    <row r="66" spans="5:5">
      <c r="E66" s="1"/>
    </row>
    <row r="67" spans="5:5">
      <c r="E67" s="1"/>
    </row>
  </sheetData>
  <sheetProtection algorithmName="SHA-512" hashValue="B4bMO+9lX3JzqZ8y2SbdCGAxp5ppegdnfyiGQgxEGfhII/vOg4Qoi5tJWSJekAHN4D3DcldjreiPhNPV82bEFw==" saltValue="mDOBAE38IPdyrp3/YcS0Ww==" spinCount="100000" sheet="1" objects="1" scenarios="1" selectLockedCells="1"/>
  <pageMargins left="0.75" right="0.75" top="1" bottom="1" header="0" footer="0"/>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41"/>
  <sheetViews>
    <sheetView showGridLines="0" view="pageLayout" topLeftCell="A15" zoomScaleNormal="100" zoomScaleSheetLayoutView="100" workbookViewId="0">
      <selection activeCell="C57" sqref="C57"/>
    </sheetView>
  </sheetViews>
  <sheetFormatPr defaultRowHeight="12.5"/>
  <cols>
    <col min="1" max="1" width="1" customWidth="1"/>
    <col min="2" max="2" width="9" customWidth="1"/>
    <col min="3" max="3" width="78.26953125" customWidth="1"/>
    <col min="4" max="4" width="9" customWidth="1"/>
  </cols>
  <sheetData>
    <row r="1" spans="2:9" s="108" customFormat="1" ht="15.5">
      <c r="B1" s="103" t="s">
        <v>281</v>
      </c>
      <c r="C1" s="104" t="s">
        <v>282</v>
      </c>
      <c r="D1" s="105"/>
      <c r="E1" s="106"/>
      <c r="F1" s="107"/>
      <c r="G1" s="106"/>
      <c r="H1" s="106"/>
      <c r="I1" s="107"/>
    </row>
    <row r="2" spans="2:9" s="113" customFormat="1" ht="11.5">
      <c r="B2" s="109"/>
      <c r="C2" s="109"/>
      <c r="D2" s="110"/>
      <c r="E2" s="111"/>
      <c r="F2" s="112"/>
      <c r="G2" s="111"/>
      <c r="H2" s="111"/>
      <c r="I2" s="112"/>
    </row>
    <row r="3" spans="2:9" s="113" customFormat="1" ht="11.5">
      <c r="B3" s="109"/>
      <c r="C3" s="109" t="s">
        <v>283</v>
      </c>
      <c r="D3" s="110"/>
      <c r="E3" s="111"/>
      <c r="F3" s="112"/>
      <c r="G3" s="111"/>
      <c r="H3" s="111"/>
      <c r="I3" s="112"/>
    </row>
    <row r="4" spans="2:9" s="113" customFormat="1" ht="11.5">
      <c r="B4" s="114"/>
      <c r="C4" s="115"/>
      <c r="D4" s="110"/>
      <c r="E4" s="111"/>
      <c r="F4" s="112"/>
      <c r="G4" s="111"/>
      <c r="H4" s="111"/>
      <c r="I4" s="112"/>
    </row>
    <row r="5" spans="2:9" s="113" customFormat="1" ht="23">
      <c r="B5" s="114"/>
      <c r="C5" s="116" t="s">
        <v>284</v>
      </c>
      <c r="D5" s="110"/>
      <c r="E5" s="111"/>
      <c r="F5" s="112"/>
      <c r="G5" s="111"/>
      <c r="H5" s="111"/>
      <c r="I5" s="112"/>
    </row>
    <row r="6" spans="2:9" s="113" customFormat="1" ht="34.5">
      <c r="B6" s="114"/>
      <c r="C6" s="116" t="s">
        <v>285</v>
      </c>
      <c r="D6" s="110"/>
      <c r="E6" s="111"/>
      <c r="F6" s="112"/>
      <c r="G6" s="111"/>
      <c r="H6" s="111"/>
      <c r="I6" s="112"/>
    </row>
    <row r="7" spans="2:9" s="113" customFormat="1" ht="80.5">
      <c r="B7" s="114"/>
      <c r="C7" s="116" t="s">
        <v>286</v>
      </c>
      <c r="D7" s="110"/>
      <c r="E7" s="111"/>
      <c r="F7" s="112"/>
      <c r="G7" s="111"/>
      <c r="H7" s="111"/>
      <c r="I7" s="112"/>
    </row>
    <row r="8" spans="2:9" s="113" customFormat="1" ht="23">
      <c r="B8" s="114"/>
      <c r="C8" s="116" t="s">
        <v>287</v>
      </c>
      <c r="D8" s="110"/>
      <c r="E8" s="111"/>
      <c r="F8" s="112"/>
      <c r="G8" s="111"/>
      <c r="H8" s="111"/>
      <c r="I8" s="112"/>
    </row>
    <row r="9" spans="2:9" s="113" customFormat="1" ht="92">
      <c r="B9" s="114"/>
      <c r="C9" s="116" t="s">
        <v>288</v>
      </c>
      <c r="D9" s="117"/>
      <c r="E9" s="117"/>
      <c r="F9" s="117"/>
      <c r="G9" s="117"/>
      <c r="H9" s="117"/>
      <c r="I9" s="112"/>
    </row>
    <row r="10" spans="2:9" s="113" customFormat="1" ht="69">
      <c r="B10" s="114"/>
      <c r="C10" s="116" t="s">
        <v>289</v>
      </c>
      <c r="D10" s="117"/>
      <c r="E10" s="117"/>
      <c r="F10" s="117"/>
      <c r="G10" s="117"/>
      <c r="H10" s="117"/>
      <c r="I10" s="112"/>
    </row>
    <row r="11" spans="2:9" s="113" customFormat="1" ht="69">
      <c r="B11" s="114"/>
      <c r="C11" s="116" t="s">
        <v>290</v>
      </c>
      <c r="D11" s="117"/>
      <c r="E11" s="117"/>
      <c r="F11" s="117"/>
      <c r="G11" s="117"/>
      <c r="H11" s="117"/>
      <c r="I11" s="112"/>
    </row>
    <row r="12" spans="2:9" s="113" customFormat="1" ht="34.5">
      <c r="B12" s="114"/>
      <c r="C12" s="116" t="s">
        <v>291</v>
      </c>
      <c r="D12" s="117"/>
      <c r="E12" s="117"/>
      <c r="F12" s="117"/>
      <c r="G12" s="117"/>
      <c r="H12" s="117"/>
      <c r="I12" s="112"/>
    </row>
    <row r="13" spans="2:9" s="113" customFormat="1" ht="46">
      <c r="B13" s="114"/>
      <c r="C13" s="116" t="s">
        <v>292</v>
      </c>
      <c r="D13" s="117"/>
      <c r="E13" s="117"/>
      <c r="F13" s="117"/>
      <c r="G13" s="117"/>
      <c r="H13" s="117"/>
      <c r="I13" s="112"/>
    </row>
    <row r="14" spans="2:9" s="113" customFormat="1" ht="46">
      <c r="B14" s="114"/>
      <c r="C14" s="116" t="s">
        <v>293</v>
      </c>
      <c r="D14" s="117"/>
      <c r="E14" s="117"/>
      <c r="F14" s="117"/>
      <c r="G14" s="117"/>
      <c r="H14" s="117"/>
      <c r="I14" s="112"/>
    </row>
    <row r="15" spans="2:9" s="113" customFormat="1" ht="11.5">
      <c r="B15" s="114"/>
      <c r="C15" s="118"/>
      <c r="D15" s="117"/>
      <c r="E15" s="117"/>
      <c r="F15" s="117"/>
      <c r="G15" s="117"/>
      <c r="H15" s="117"/>
      <c r="I15" s="112"/>
    </row>
    <row r="16" spans="2:9" s="113" customFormat="1" ht="11.5">
      <c r="B16" s="114"/>
      <c r="C16" s="118" t="s">
        <v>294</v>
      </c>
      <c r="D16" s="117"/>
      <c r="E16" s="117"/>
      <c r="F16" s="117"/>
      <c r="G16" s="117"/>
      <c r="H16" s="117"/>
      <c r="I16" s="112"/>
    </row>
    <row r="17" spans="2:9" s="113" customFormat="1" ht="11.5">
      <c r="B17" s="114"/>
      <c r="C17" s="116" t="s">
        <v>295</v>
      </c>
      <c r="D17" s="117"/>
      <c r="E17" s="117"/>
      <c r="F17" s="117"/>
      <c r="G17" s="117"/>
      <c r="H17" s="117"/>
      <c r="I17" s="112"/>
    </row>
    <row r="18" spans="2:9" s="113" customFormat="1" ht="11.5">
      <c r="B18" s="114"/>
      <c r="C18" s="116" t="s">
        <v>296</v>
      </c>
      <c r="D18" s="117"/>
      <c r="E18" s="117"/>
      <c r="F18" s="117"/>
      <c r="G18" s="117"/>
      <c r="H18" s="117"/>
      <c r="I18" s="112"/>
    </row>
    <row r="19" spans="2:9" s="113" customFormat="1" ht="11.5">
      <c r="B19" s="114"/>
      <c r="C19" s="116" t="s">
        <v>297</v>
      </c>
      <c r="D19" s="117"/>
      <c r="E19" s="117"/>
      <c r="F19" s="117"/>
      <c r="G19" s="117"/>
      <c r="H19" s="117"/>
      <c r="I19" s="112"/>
    </row>
    <row r="20" spans="2:9" s="113" customFormat="1" ht="11.5">
      <c r="B20" s="114"/>
      <c r="C20" s="116" t="s">
        <v>298</v>
      </c>
      <c r="D20" s="117"/>
      <c r="E20" s="117"/>
      <c r="F20" s="117"/>
      <c r="G20" s="117"/>
      <c r="H20" s="117"/>
      <c r="I20" s="112"/>
    </row>
    <row r="21" spans="2:9" s="113" customFormat="1" ht="23">
      <c r="B21" s="114"/>
      <c r="C21" s="116" t="s">
        <v>299</v>
      </c>
      <c r="D21" s="117"/>
      <c r="E21" s="117"/>
      <c r="F21" s="117"/>
      <c r="G21" s="117"/>
      <c r="H21" s="117"/>
      <c r="I21" s="112"/>
    </row>
    <row r="22" spans="2:9" s="113" customFormat="1" ht="11.5">
      <c r="B22" s="114"/>
      <c r="C22" s="116" t="s">
        <v>300</v>
      </c>
      <c r="D22" s="117"/>
      <c r="E22" s="117"/>
      <c r="F22" s="117"/>
      <c r="G22" s="117"/>
      <c r="H22" s="117"/>
      <c r="I22" s="112"/>
    </row>
    <row r="23" spans="2:9" s="113" customFormat="1" ht="23">
      <c r="B23" s="114"/>
      <c r="C23" s="116" t="s">
        <v>301</v>
      </c>
      <c r="D23" s="117"/>
      <c r="E23" s="117"/>
      <c r="F23" s="117"/>
      <c r="G23" s="117"/>
      <c r="H23" s="117"/>
      <c r="I23" s="112"/>
    </row>
    <row r="24" spans="2:9" s="113" customFormat="1" ht="11.5">
      <c r="B24" s="114"/>
      <c r="C24" s="116" t="s">
        <v>302</v>
      </c>
      <c r="D24" s="117"/>
      <c r="E24" s="117"/>
      <c r="F24" s="117"/>
      <c r="G24" s="117"/>
      <c r="H24" s="117"/>
      <c r="I24" s="112"/>
    </row>
    <row r="25" spans="2:9" s="113" customFormat="1" ht="11.5">
      <c r="B25" s="114"/>
      <c r="C25" s="116" t="s">
        <v>303</v>
      </c>
      <c r="D25" s="117"/>
      <c r="E25" s="117"/>
      <c r="F25" s="117"/>
      <c r="G25" s="117"/>
      <c r="H25" s="117"/>
      <c r="I25" s="112"/>
    </row>
    <row r="26" spans="2:9" s="113" customFormat="1" ht="34.5">
      <c r="B26" s="114"/>
      <c r="C26" s="116" t="s">
        <v>304</v>
      </c>
      <c r="D26" s="117"/>
      <c r="E26" s="117"/>
      <c r="F26" s="117"/>
      <c r="G26" s="117"/>
      <c r="H26" s="117"/>
      <c r="I26" s="112"/>
    </row>
    <row r="27" spans="2:9" s="113" customFormat="1" ht="11.5">
      <c r="B27" s="114"/>
      <c r="C27" s="116" t="s">
        <v>305</v>
      </c>
      <c r="D27" s="117"/>
      <c r="E27" s="117"/>
      <c r="F27" s="117"/>
      <c r="G27" s="117"/>
      <c r="H27" s="117"/>
      <c r="I27" s="112"/>
    </row>
    <row r="28" spans="2:9" s="113" customFormat="1" ht="11.5">
      <c r="B28" s="114"/>
      <c r="C28" s="116" t="s">
        <v>306</v>
      </c>
      <c r="D28" s="117"/>
      <c r="E28" s="117"/>
      <c r="F28" s="117"/>
      <c r="G28" s="117"/>
      <c r="H28" s="117"/>
      <c r="I28" s="112"/>
    </row>
    <row r="29" spans="2:9" s="113" customFormat="1" ht="34.5">
      <c r="B29" s="114"/>
      <c r="C29" s="116" t="s">
        <v>307</v>
      </c>
      <c r="D29" s="117"/>
      <c r="E29" s="117"/>
      <c r="F29" s="117"/>
      <c r="G29" s="117"/>
      <c r="H29" s="117"/>
      <c r="I29" s="112"/>
    </row>
    <row r="30" spans="2:9" s="113" customFormat="1" ht="11.5">
      <c r="B30" s="114"/>
      <c r="C30" s="116" t="s">
        <v>308</v>
      </c>
      <c r="D30" s="117"/>
      <c r="E30" s="117"/>
      <c r="F30" s="117"/>
      <c r="G30" s="117"/>
      <c r="H30" s="117"/>
      <c r="I30" s="112"/>
    </row>
    <row r="31" spans="2:9" s="113" customFormat="1" ht="11.5">
      <c r="B31" s="114"/>
      <c r="C31" s="116" t="s">
        <v>309</v>
      </c>
      <c r="D31" s="117"/>
      <c r="E31" s="117"/>
      <c r="F31" s="117"/>
      <c r="G31" s="117"/>
      <c r="H31" s="117"/>
      <c r="I31" s="112"/>
    </row>
    <row r="32" spans="2:9" s="113" customFormat="1" ht="11.5">
      <c r="B32" s="114"/>
      <c r="C32" s="116" t="s">
        <v>310</v>
      </c>
      <c r="D32" s="117"/>
      <c r="E32" s="117"/>
      <c r="F32" s="117"/>
      <c r="G32" s="117"/>
      <c r="H32" s="117"/>
      <c r="I32" s="112"/>
    </row>
    <row r="33" spans="2:9" s="113" customFormat="1" ht="11.5">
      <c r="B33" s="114"/>
      <c r="C33" s="116" t="s">
        <v>311</v>
      </c>
      <c r="D33" s="117"/>
      <c r="E33" s="117"/>
      <c r="F33" s="117"/>
      <c r="G33" s="117"/>
      <c r="H33" s="117"/>
      <c r="I33" s="112"/>
    </row>
    <row r="34" spans="2:9" s="113" customFormat="1" ht="11.5">
      <c r="B34" s="114"/>
      <c r="C34" s="116" t="s">
        <v>312</v>
      </c>
      <c r="D34" s="117"/>
      <c r="E34" s="117"/>
      <c r="F34" s="117"/>
      <c r="G34" s="117"/>
      <c r="H34" s="117"/>
      <c r="I34" s="112"/>
    </row>
    <row r="35" spans="2:9" s="113" customFormat="1" ht="11.5">
      <c r="B35" s="114"/>
      <c r="C35" s="116" t="s">
        <v>313</v>
      </c>
      <c r="D35" s="117"/>
      <c r="E35" s="117"/>
      <c r="F35" s="117"/>
      <c r="G35" s="117"/>
      <c r="H35" s="117"/>
      <c r="I35" s="112"/>
    </row>
    <row r="36" spans="2:9" s="113" customFormat="1" ht="11.5">
      <c r="B36" s="114"/>
      <c r="C36" s="116" t="s">
        <v>314</v>
      </c>
      <c r="D36" s="117"/>
      <c r="E36" s="117"/>
      <c r="F36" s="117"/>
      <c r="G36" s="117"/>
      <c r="H36" s="117"/>
      <c r="I36" s="112"/>
    </row>
    <row r="37" spans="2:9" s="113" customFormat="1" ht="23">
      <c r="B37" s="114"/>
      <c r="C37" s="116" t="s">
        <v>315</v>
      </c>
      <c r="D37" s="117"/>
      <c r="E37" s="117"/>
      <c r="F37" s="117"/>
      <c r="G37" s="117"/>
      <c r="H37" s="117"/>
      <c r="I37" s="112"/>
    </row>
    <row r="38" spans="2:9" s="113" customFormat="1" ht="23">
      <c r="B38" s="114"/>
      <c r="C38" s="116" t="s">
        <v>316</v>
      </c>
      <c r="D38" s="117"/>
      <c r="E38" s="117"/>
      <c r="F38" s="117"/>
      <c r="G38" s="117"/>
      <c r="H38" s="117"/>
      <c r="I38" s="112"/>
    </row>
    <row r="39" spans="2:9" s="113" customFormat="1" ht="23">
      <c r="B39" s="114"/>
      <c r="C39" s="116" t="s">
        <v>317</v>
      </c>
      <c r="D39" s="117"/>
      <c r="E39" s="117"/>
      <c r="F39" s="117"/>
      <c r="G39" s="117"/>
      <c r="H39" s="117"/>
      <c r="I39" s="112"/>
    </row>
    <row r="40" spans="2:9" s="113" customFormat="1" ht="23">
      <c r="B40" s="114"/>
      <c r="C40" s="116" t="s">
        <v>318</v>
      </c>
      <c r="D40" s="117"/>
      <c r="E40" s="117"/>
      <c r="F40" s="117"/>
      <c r="G40" s="117"/>
      <c r="H40" s="117"/>
      <c r="I40" s="112"/>
    </row>
    <row r="41" spans="2:9" s="113" customFormat="1" ht="11.5">
      <c r="B41" s="114"/>
      <c r="C41" s="118"/>
      <c r="D41" s="117"/>
      <c r="E41" s="117"/>
      <c r="F41" s="117"/>
      <c r="G41" s="117"/>
      <c r="H41" s="117"/>
      <c r="I41" s="112"/>
    </row>
  </sheetData>
  <sheetProtection algorithmName="SHA-512" hashValue="XR7fTyhIyUlJsZnfNEHKYT+evLFbQz1lmWZN6KzrR30AVZbBJreOmu5R1ZxFWjR3RuOrB0h4GiA+mdNIqEVPKw==" saltValue="/K1HFQmcf+qKkA+z5hIFtQ==" spinCount="100000" sheet="1" objects="1" scenarios="1" selectLockedCells="1"/>
  <pageMargins left="0.78740157480314965" right="0.59055118110236227" top="0.59055118110236227" bottom="0.59055118110236227" header="0.31496062992125984" footer="0.31496062992125984"/>
  <pageSetup paperSize="9" scale="91" fitToHeight="0" orientation="portrait" r:id="rId1"/>
  <headerFooter>
    <oddFooter>&amp;R27-&amp;P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94"/>
  <sheetViews>
    <sheetView showGridLines="0" view="pageLayout" topLeftCell="A106" zoomScale="85" zoomScaleNormal="100" zoomScaleSheetLayoutView="100" zoomScalePageLayoutView="85" workbookViewId="0">
      <selection activeCell="E111" sqref="E111"/>
    </sheetView>
  </sheetViews>
  <sheetFormatPr defaultColWidth="9.1796875" defaultRowHeight="10.5"/>
  <cols>
    <col min="1" max="1" width="1.26953125" style="209" customWidth="1"/>
    <col min="2" max="2" width="9" style="213" customWidth="1"/>
    <col min="3" max="3" width="52.54296875" style="226" customWidth="1"/>
    <col min="4" max="4" width="7.1796875" style="214" customWidth="1"/>
    <col min="5" max="5" width="15" style="1065" customWidth="1"/>
    <col min="6" max="6" width="14" style="1065" customWidth="1"/>
    <col min="7" max="7" width="9.1796875" style="209"/>
    <col min="8" max="19" width="9.1796875" style="423"/>
    <col min="20" max="16384" width="9.1796875" style="209"/>
  </cols>
  <sheetData>
    <row r="1" spans="2:19" s="121" customFormat="1" ht="12.5">
      <c r="B1" s="119" t="s">
        <v>319</v>
      </c>
      <c r="C1" s="1066" t="s">
        <v>320</v>
      </c>
      <c r="D1" s="1067"/>
      <c r="E1" s="1067"/>
      <c r="F1" s="1067"/>
      <c r="G1" s="120"/>
      <c r="H1" s="991"/>
      <c r="I1" s="991"/>
      <c r="J1" s="991"/>
      <c r="K1" s="991"/>
      <c r="L1" s="991"/>
      <c r="M1" s="991"/>
      <c r="N1" s="991"/>
      <c r="O1" s="991"/>
      <c r="P1" s="991"/>
      <c r="Q1" s="991"/>
      <c r="R1" s="991"/>
      <c r="S1" s="991"/>
    </row>
    <row r="2" spans="2:19" s="121" customFormat="1" ht="25.5" customHeight="1">
      <c r="B2" s="122" t="s">
        <v>321</v>
      </c>
      <c r="C2" s="1068" t="s">
        <v>322</v>
      </c>
      <c r="D2" s="1069"/>
      <c r="E2" s="1069"/>
      <c r="F2" s="1069"/>
      <c r="G2" s="120"/>
      <c r="H2" s="991"/>
      <c r="I2" s="991"/>
      <c r="J2" s="991"/>
      <c r="K2" s="991"/>
      <c r="L2" s="991"/>
      <c r="M2" s="991"/>
      <c r="N2" s="991"/>
      <c r="O2" s="991"/>
      <c r="P2" s="991"/>
      <c r="Q2" s="991"/>
      <c r="R2" s="991"/>
      <c r="S2" s="991"/>
    </row>
    <row r="3" spans="2:19" s="121" customFormat="1" ht="11.5">
      <c r="B3" s="123" t="s">
        <v>323</v>
      </c>
      <c r="C3" s="124" t="s">
        <v>324</v>
      </c>
      <c r="D3" s="125"/>
      <c r="E3" s="1028"/>
      <c r="F3" s="1028"/>
      <c r="G3" s="120"/>
      <c r="H3" s="991"/>
      <c r="I3" s="991"/>
      <c r="J3" s="991"/>
      <c r="K3" s="991"/>
      <c r="L3" s="991"/>
      <c r="M3" s="991"/>
      <c r="N3" s="991"/>
      <c r="O3" s="991"/>
      <c r="P3" s="991"/>
      <c r="Q3" s="991"/>
      <c r="R3" s="991"/>
      <c r="S3" s="991"/>
    </row>
    <row r="4" spans="2:19" s="121" customFormat="1" ht="22.5" customHeight="1">
      <c r="B4" s="126" t="s">
        <v>325</v>
      </c>
      <c r="C4" s="127" t="s">
        <v>326</v>
      </c>
      <c r="D4" s="128" t="s">
        <v>327</v>
      </c>
      <c r="E4" s="1029" t="s">
        <v>328</v>
      </c>
      <c r="F4" s="1029" t="s">
        <v>329</v>
      </c>
      <c r="H4" s="991"/>
      <c r="I4" s="991"/>
      <c r="J4" s="991"/>
      <c r="K4" s="992"/>
      <c r="L4" s="992"/>
      <c r="M4" s="991"/>
      <c r="N4" s="991"/>
      <c r="O4" s="991"/>
      <c r="P4" s="991"/>
      <c r="Q4" s="991"/>
      <c r="R4" s="991"/>
      <c r="S4" s="991"/>
    </row>
    <row r="5" spans="2:19" s="121" customFormat="1" ht="11.5">
      <c r="B5" s="129"/>
      <c r="C5" s="115"/>
      <c r="D5" s="110"/>
      <c r="E5" s="144"/>
      <c r="F5" s="144"/>
      <c r="H5" s="991"/>
      <c r="I5" s="991"/>
      <c r="J5" s="991"/>
      <c r="K5" s="992"/>
      <c r="L5" s="992"/>
      <c r="M5" s="991"/>
      <c r="N5" s="991"/>
      <c r="O5" s="991"/>
      <c r="P5" s="991"/>
      <c r="Q5" s="991"/>
      <c r="R5" s="991"/>
      <c r="S5" s="991"/>
    </row>
    <row r="6" spans="2:19" s="121" customFormat="1" ht="11.5">
      <c r="B6" s="130" t="s">
        <v>330</v>
      </c>
      <c r="C6" s="131" t="s">
        <v>331</v>
      </c>
      <c r="D6" s="132"/>
      <c r="E6" s="1030"/>
      <c r="F6" s="1030"/>
      <c r="H6" s="991"/>
      <c r="I6" s="991"/>
      <c r="J6" s="991"/>
      <c r="K6" s="992"/>
      <c r="L6" s="992"/>
      <c r="M6" s="991"/>
      <c r="N6" s="991"/>
      <c r="O6" s="991"/>
      <c r="P6" s="991"/>
      <c r="Q6" s="991"/>
      <c r="R6" s="991"/>
      <c r="S6" s="991"/>
    </row>
    <row r="7" spans="2:19" s="138" customFormat="1" ht="52">
      <c r="B7" s="133"/>
      <c r="C7" s="134" t="s">
        <v>332</v>
      </c>
      <c r="D7" s="135"/>
      <c r="E7" s="1031"/>
      <c r="F7" s="1032"/>
      <c r="G7" s="137"/>
      <c r="H7" s="416"/>
      <c r="I7" s="416"/>
      <c r="J7" s="416"/>
      <c r="K7" s="416"/>
      <c r="L7" s="416"/>
      <c r="M7" s="416"/>
      <c r="N7" s="416"/>
      <c r="O7" s="416"/>
      <c r="P7" s="416"/>
      <c r="Q7" s="416"/>
      <c r="R7" s="416"/>
      <c r="S7" s="416"/>
    </row>
    <row r="8" spans="2:19" s="138" customFormat="1" ht="26">
      <c r="B8" s="133"/>
      <c r="C8" s="134" t="s">
        <v>333</v>
      </c>
      <c r="D8" s="135"/>
      <c r="E8" s="1031"/>
      <c r="F8" s="1032"/>
      <c r="G8" s="137"/>
      <c r="H8" s="416"/>
      <c r="I8" s="416"/>
      <c r="J8" s="416"/>
      <c r="K8" s="416"/>
      <c r="L8" s="416"/>
      <c r="M8" s="416"/>
      <c r="N8" s="416"/>
      <c r="O8" s="416"/>
      <c r="P8" s="416"/>
      <c r="Q8" s="416"/>
      <c r="R8" s="416"/>
      <c r="S8" s="416"/>
    </row>
    <row r="9" spans="2:19" s="138" customFormat="1" ht="26">
      <c r="B9" s="133"/>
      <c r="C9" s="134" t="s">
        <v>334</v>
      </c>
      <c r="D9" s="135"/>
      <c r="E9" s="1031"/>
      <c r="F9" s="1032"/>
      <c r="G9" s="137"/>
      <c r="H9" s="416"/>
      <c r="I9" s="416"/>
      <c r="J9" s="416"/>
      <c r="K9" s="416"/>
      <c r="L9" s="416"/>
      <c r="M9" s="416"/>
      <c r="N9" s="416"/>
      <c r="O9" s="416"/>
      <c r="P9" s="416"/>
      <c r="Q9" s="416"/>
      <c r="R9" s="416"/>
      <c r="S9" s="416"/>
    </row>
    <row r="10" spans="2:19" s="138" customFormat="1" ht="13">
      <c r="B10" s="133"/>
      <c r="C10" s="134" t="s">
        <v>335</v>
      </c>
      <c r="D10" s="135"/>
      <c r="E10" s="1031"/>
      <c r="F10" s="1032"/>
      <c r="G10" s="137"/>
      <c r="H10" s="416"/>
      <c r="I10" s="416"/>
      <c r="J10" s="416"/>
      <c r="K10" s="416"/>
      <c r="L10" s="416"/>
      <c r="M10" s="416"/>
      <c r="N10" s="416"/>
      <c r="O10" s="416"/>
      <c r="P10" s="416"/>
      <c r="Q10" s="416"/>
      <c r="R10" s="416"/>
      <c r="S10" s="416"/>
    </row>
    <row r="11" spans="2:19" s="138" customFormat="1" ht="13">
      <c r="B11" s="133"/>
      <c r="C11" s="134" t="s">
        <v>336</v>
      </c>
      <c r="D11" s="135"/>
      <c r="E11" s="1031"/>
      <c r="F11" s="1032"/>
      <c r="G11" s="137"/>
      <c r="H11" s="416"/>
      <c r="I11" s="416"/>
      <c r="J11" s="416"/>
      <c r="K11" s="416"/>
      <c r="L11" s="416"/>
      <c r="M11" s="416"/>
      <c r="N11" s="416"/>
      <c r="O11" s="416"/>
      <c r="P11" s="416"/>
      <c r="Q11" s="416"/>
      <c r="R11" s="416"/>
      <c r="S11" s="416"/>
    </row>
    <row r="12" spans="2:19" s="121" customFormat="1" ht="11.5">
      <c r="B12" s="139"/>
      <c r="C12" s="109"/>
      <c r="D12" s="110"/>
      <c r="E12" s="144"/>
      <c r="F12" s="1001"/>
      <c r="H12" s="991"/>
      <c r="I12" s="991"/>
      <c r="J12" s="991"/>
      <c r="K12" s="992"/>
      <c r="L12" s="992"/>
      <c r="M12" s="991"/>
      <c r="N12" s="991"/>
      <c r="O12" s="991"/>
      <c r="P12" s="991"/>
      <c r="Q12" s="991"/>
      <c r="R12" s="991"/>
      <c r="S12" s="991"/>
    </row>
    <row r="13" spans="2:19" s="121" customFormat="1" ht="15.5">
      <c r="B13" s="140"/>
      <c r="C13" s="140" t="s">
        <v>337</v>
      </c>
      <c r="D13" s="140"/>
      <c r="E13" s="1033"/>
      <c r="F13" s="1034"/>
      <c r="H13" s="991"/>
      <c r="I13" s="991"/>
      <c r="J13" s="991"/>
      <c r="K13" s="991"/>
      <c r="L13" s="991"/>
      <c r="M13" s="991"/>
      <c r="N13" s="991"/>
      <c r="O13" s="991"/>
      <c r="P13" s="991"/>
      <c r="Q13" s="991"/>
      <c r="R13" s="991"/>
      <c r="S13" s="991"/>
    </row>
    <row r="14" spans="2:19" s="121" customFormat="1" ht="11.5">
      <c r="B14" s="141"/>
      <c r="C14" s="109"/>
      <c r="D14" s="110"/>
      <c r="E14" s="144"/>
      <c r="F14" s="1001"/>
      <c r="H14" s="991"/>
      <c r="I14" s="991"/>
      <c r="J14" s="991"/>
      <c r="K14" s="991"/>
      <c r="L14" s="991"/>
      <c r="M14" s="991"/>
      <c r="N14" s="991"/>
      <c r="O14" s="991"/>
      <c r="P14" s="991"/>
      <c r="Q14" s="991"/>
      <c r="R14" s="991"/>
      <c r="S14" s="991"/>
    </row>
    <row r="15" spans="2:19" s="113" customFormat="1" ht="11.5">
      <c r="B15" s="142">
        <f>MAX($B$12:B14)+1</f>
        <v>1</v>
      </c>
      <c r="C15" s="143" t="s">
        <v>338</v>
      </c>
      <c r="D15" s="110"/>
      <c r="E15" s="144"/>
      <c r="F15" s="1001"/>
      <c r="H15" s="422"/>
      <c r="I15" s="422"/>
      <c r="J15" s="422"/>
      <c r="K15" s="422"/>
      <c r="L15" s="422"/>
      <c r="M15" s="422"/>
      <c r="N15" s="422"/>
      <c r="O15" s="422"/>
      <c r="P15" s="422"/>
      <c r="Q15" s="422"/>
      <c r="R15" s="422"/>
      <c r="S15" s="422"/>
    </row>
    <row r="16" spans="2:19" s="113" customFormat="1" ht="51" customHeight="1">
      <c r="B16" s="145"/>
      <c r="C16" s="146" t="s">
        <v>339</v>
      </c>
      <c r="D16" s="110"/>
      <c r="E16" s="144"/>
      <c r="F16" s="1001"/>
      <c r="H16" s="422"/>
      <c r="I16" s="422"/>
      <c r="J16" s="422"/>
      <c r="K16" s="422"/>
      <c r="L16" s="422"/>
      <c r="M16" s="422"/>
      <c r="N16" s="422"/>
      <c r="O16" s="422"/>
      <c r="P16" s="422"/>
      <c r="Q16" s="422"/>
      <c r="R16" s="422"/>
      <c r="S16" s="422"/>
    </row>
    <row r="17" spans="2:19" s="113" customFormat="1" ht="12">
      <c r="B17" s="145"/>
      <c r="C17" s="147" t="s">
        <v>340</v>
      </c>
      <c r="D17" s="110"/>
      <c r="E17" s="144"/>
      <c r="F17" s="1001"/>
      <c r="H17" s="422"/>
      <c r="I17" s="422"/>
      <c r="J17" s="422"/>
      <c r="K17" s="422"/>
      <c r="L17" s="422"/>
      <c r="M17" s="422"/>
      <c r="N17" s="422"/>
      <c r="O17" s="422"/>
      <c r="P17" s="422"/>
      <c r="Q17" s="422"/>
      <c r="R17" s="422"/>
      <c r="S17" s="422"/>
    </row>
    <row r="18" spans="2:19" s="113" customFormat="1" ht="11.5">
      <c r="B18" s="145"/>
      <c r="C18" s="148" t="s">
        <v>341</v>
      </c>
      <c r="D18" s="110"/>
      <c r="E18" s="144"/>
      <c r="F18" s="1001"/>
      <c r="H18" s="422"/>
      <c r="I18" s="422"/>
      <c r="J18" s="422"/>
      <c r="K18" s="422"/>
      <c r="L18" s="422"/>
      <c r="M18" s="422"/>
      <c r="N18" s="422"/>
      <c r="O18" s="422"/>
      <c r="P18" s="422"/>
      <c r="Q18" s="422"/>
      <c r="R18" s="422"/>
      <c r="S18" s="422"/>
    </row>
    <row r="19" spans="2:19" s="113" customFormat="1" ht="11.5">
      <c r="B19" s="145"/>
      <c r="C19" s="148" t="s">
        <v>342</v>
      </c>
      <c r="D19" s="110"/>
      <c r="E19" s="144"/>
      <c r="F19" s="1001"/>
      <c r="H19" s="422"/>
      <c r="I19" s="422"/>
      <c r="J19" s="422"/>
      <c r="K19" s="422"/>
      <c r="L19" s="422"/>
      <c r="M19" s="422"/>
      <c r="N19" s="422"/>
      <c r="O19" s="422"/>
      <c r="P19" s="422"/>
      <c r="Q19" s="422"/>
      <c r="R19" s="422"/>
      <c r="S19" s="422"/>
    </row>
    <row r="20" spans="2:19" s="113" customFormat="1" ht="12">
      <c r="B20" s="145"/>
      <c r="C20" s="147" t="s">
        <v>343</v>
      </c>
      <c r="D20" s="149"/>
      <c r="E20" s="401"/>
      <c r="F20" s="1001"/>
      <c r="H20" s="422"/>
      <c r="I20" s="422"/>
      <c r="J20" s="422"/>
      <c r="K20" s="422"/>
      <c r="L20" s="422"/>
      <c r="M20" s="422"/>
      <c r="N20" s="422"/>
      <c r="O20" s="422"/>
      <c r="P20" s="422"/>
      <c r="Q20" s="422"/>
      <c r="R20" s="422"/>
      <c r="S20" s="422"/>
    </row>
    <row r="21" spans="2:19" s="113" customFormat="1" ht="11.5">
      <c r="B21" s="145"/>
      <c r="C21" s="117" t="s">
        <v>17</v>
      </c>
      <c r="D21" s="110">
        <v>1</v>
      </c>
      <c r="E21" s="398">
        <v>0</v>
      </c>
      <c r="F21" s="1003">
        <f>E21*D21</f>
        <v>0</v>
      </c>
      <c r="H21" s="422"/>
      <c r="I21" s="422"/>
      <c r="J21" s="422"/>
      <c r="K21" s="422"/>
      <c r="L21" s="422"/>
      <c r="M21" s="422"/>
      <c r="N21" s="422"/>
      <c r="O21" s="422"/>
      <c r="P21" s="422"/>
      <c r="Q21" s="422"/>
      <c r="R21" s="422"/>
      <c r="S21" s="422"/>
    </row>
    <row r="22" spans="2:19" s="113" customFormat="1" ht="11.5">
      <c r="B22" s="145"/>
      <c r="C22" s="117"/>
      <c r="D22" s="110"/>
      <c r="E22" s="401"/>
      <c r="F22" s="1001"/>
      <c r="H22" s="422"/>
      <c r="I22" s="422"/>
      <c r="J22" s="422"/>
      <c r="K22" s="422"/>
      <c r="L22" s="422"/>
      <c r="M22" s="422"/>
      <c r="N22" s="422"/>
      <c r="O22" s="422"/>
      <c r="P22" s="422"/>
      <c r="Q22" s="422"/>
      <c r="R22" s="422"/>
      <c r="S22" s="422"/>
    </row>
    <row r="23" spans="2:19" s="152" customFormat="1" ht="11.5">
      <c r="B23" s="142">
        <f>MAX($B$12:B22)+1</f>
        <v>2</v>
      </c>
      <c r="C23" s="143" t="s">
        <v>344</v>
      </c>
      <c r="D23" s="150"/>
      <c r="E23" s="402"/>
      <c r="F23" s="432"/>
      <c r="H23" s="417"/>
      <c r="I23" s="417"/>
      <c r="J23" s="417"/>
      <c r="K23" s="417"/>
      <c r="L23" s="417"/>
      <c r="M23" s="417"/>
      <c r="N23" s="417"/>
      <c r="O23" s="417"/>
      <c r="P23" s="417"/>
      <c r="Q23" s="417"/>
      <c r="R23" s="417"/>
      <c r="S23" s="417"/>
    </row>
    <row r="24" spans="2:19" s="152" customFormat="1" ht="69">
      <c r="B24" s="153"/>
      <c r="C24" s="146" t="s">
        <v>345</v>
      </c>
      <c r="D24" s="150"/>
      <c r="E24" s="402"/>
      <c r="F24" s="432"/>
      <c r="H24" s="417"/>
      <c r="I24" s="417"/>
      <c r="J24" s="417"/>
      <c r="K24" s="417"/>
      <c r="L24" s="417"/>
      <c r="M24" s="417"/>
      <c r="N24" s="417"/>
      <c r="O24" s="417"/>
      <c r="P24" s="417"/>
      <c r="Q24" s="417"/>
      <c r="R24" s="417"/>
      <c r="S24" s="417"/>
    </row>
    <row r="25" spans="2:19" s="152" customFormat="1" ht="12">
      <c r="B25" s="153"/>
      <c r="C25" s="147" t="s">
        <v>340</v>
      </c>
      <c r="D25" s="150"/>
      <c r="E25" s="402"/>
      <c r="F25" s="432"/>
      <c r="H25" s="417"/>
      <c r="I25" s="417"/>
      <c r="J25" s="417"/>
      <c r="K25" s="417"/>
      <c r="L25" s="417"/>
      <c r="M25" s="417"/>
      <c r="N25" s="417"/>
      <c r="O25" s="417"/>
      <c r="P25" s="417"/>
      <c r="Q25" s="417"/>
      <c r="R25" s="417"/>
      <c r="S25" s="417"/>
    </row>
    <row r="26" spans="2:19" s="152" customFormat="1" ht="11.5">
      <c r="B26" s="153"/>
      <c r="C26" s="148" t="s">
        <v>346</v>
      </c>
      <c r="D26" s="150"/>
      <c r="E26" s="402"/>
      <c r="F26" s="432"/>
      <c r="H26" s="417"/>
      <c r="I26" s="417"/>
      <c r="J26" s="417"/>
      <c r="K26" s="417"/>
      <c r="L26" s="417"/>
      <c r="M26" s="417"/>
      <c r="N26" s="417"/>
      <c r="O26" s="417"/>
      <c r="P26" s="417"/>
      <c r="Q26" s="417"/>
      <c r="R26" s="417"/>
      <c r="S26" s="417"/>
    </row>
    <row r="27" spans="2:19" s="152" customFormat="1" ht="23">
      <c r="B27" s="153"/>
      <c r="C27" s="148" t="s">
        <v>347</v>
      </c>
      <c r="D27" s="150"/>
      <c r="E27" s="402"/>
      <c r="F27" s="432"/>
      <c r="H27" s="417"/>
      <c r="I27" s="417"/>
      <c r="J27" s="417"/>
      <c r="K27" s="417"/>
      <c r="L27" s="417"/>
      <c r="M27" s="417"/>
      <c r="N27" s="417"/>
      <c r="O27" s="417"/>
      <c r="P27" s="417"/>
      <c r="Q27" s="417"/>
      <c r="R27" s="417"/>
      <c r="S27" s="417"/>
    </row>
    <row r="28" spans="2:19" s="152" customFormat="1" ht="12">
      <c r="B28" s="153"/>
      <c r="C28" s="147" t="s">
        <v>343</v>
      </c>
      <c r="D28" s="154"/>
      <c r="E28" s="402"/>
      <c r="F28" s="432"/>
      <c r="H28" s="417"/>
      <c r="I28" s="417"/>
      <c r="J28" s="417"/>
      <c r="K28" s="417"/>
      <c r="L28" s="417"/>
      <c r="M28" s="417"/>
      <c r="N28" s="417"/>
      <c r="O28" s="417"/>
      <c r="P28" s="417"/>
      <c r="Q28" s="417"/>
      <c r="R28" s="417"/>
      <c r="S28" s="417"/>
    </row>
    <row r="29" spans="2:19" s="152" customFormat="1" ht="11.5">
      <c r="B29" s="153"/>
      <c r="C29" s="117" t="s">
        <v>348</v>
      </c>
      <c r="D29" s="150">
        <v>1</v>
      </c>
      <c r="E29" s="399"/>
      <c r="F29" s="1002">
        <f>E29*D29</f>
        <v>0</v>
      </c>
      <c r="H29" s="417"/>
      <c r="I29" s="417"/>
      <c r="J29" s="417"/>
      <c r="K29" s="417"/>
      <c r="L29" s="417"/>
      <c r="M29" s="417"/>
      <c r="N29" s="417"/>
      <c r="O29" s="417"/>
      <c r="P29" s="417"/>
      <c r="Q29" s="417"/>
      <c r="R29" s="417"/>
      <c r="S29" s="417"/>
    </row>
    <row r="30" spans="2:19" s="113" customFormat="1" ht="11.5">
      <c r="B30" s="145"/>
      <c r="C30" s="117"/>
      <c r="D30" s="110"/>
      <c r="E30" s="401"/>
      <c r="F30" s="1001"/>
      <c r="H30" s="422"/>
      <c r="I30" s="422"/>
      <c r="J30" s="422"/>
      <c r="K30" s="422"/>
      <c r="L30" s="422"/>
      <c r="M30" s="422"/>
      <c r="N30" s="422"/>
      <c r="O30" s="422"/>
      <c r="P30" s="422"/>
      <c r="Q30" s="422"/>
      <c r="R30" s="422"/>
      <c r="S30" s="422"/>
    </row>
    <row r="31" spans="2:19" s="113" customFormat="1" ht="11.5">
      <c r="B31" s="142">
        <f>MAX($B$12:B30)+1</f>
        <v>3</v>
      </c>
      <c r="C31" s="143" t="s">
        <v>349</v>
      </c>
      <c r="D31" s="110"/>
      <c r="E31" s="401"/>
      <c r="F31" s="1001"/>
      <c r="H31" s="422"/>
      <c r="I31" s="422"/>
      <c r="J31" s="422"/>
      <c r="K31" s="422"/>
      <c r="L31" s="422"/>
      <c r="M31" s="422"/>
      <c r="N31" s="422"/>
      <c r="O31" s="422"/>
      <c r="P31" s="422"/>
      <c r="Q31" s="422"/>
      <c r="R31" s="422"/>
      <c r="S31" s="422"/>
    </row>
    <row r="32" spans="2:19" s="113" customFormat="1" ht="11.5">
      <c r="B32" s="145"/>
      <c r="C32" s="146" t="s">
        <v>350</v>
      </c>
      <c r="D32" s="110">
        <v>4</v>
      </c>
      <c r="E32" s="398"/>
      <c r="F32" s="1003">
        <f>E32*D32</f>
        <v>0</v>
      </c>
      <c r="H32" s="422"/>
      <c r="I32" s="422"/>
      <c r="J32" s="422"/>
      <c r="K32" s="422"/>
      <c r="L32" s="422"/>
      <c r="M32" s="422"/>
      <c r="N32" s="422"/>
      <c r="O32" s="422"/>
      <c r="P32" s="422"/>
      <c r="Q32" s="422"/>
      <c r="R32" s="422"/>
      <c r="S32" s="422"/>
    </row>
    <row r="33" spans="2:19" s="113" customFormat="1" ht="12.75" customHeight="1">
      <c r="B33" s="145"/>
      <c r="C33" s="156"/>
      <c r="D33" s="110"/>
      <c r="E33" s="401"/>
      <c r="F33" s="1001"/>
      <c r="H33" s="422"/>
      <c r="I33" s="422"/>
      <c r="J33" s="422"/>
      <c r="K33" s="422"/>
      <c r="L33" s="422"/>
      <c r="M33" s="422"/>
      <c r="N33" s="422"/>
      <c r="O33" s="422"/>
      <c r="P33" s="422"/>
      <c r="Q33" s="422"/>
      <c r="R33" s="422"/>
      <c r="S33" s="422"/>
    </row>
    <row r="34" spans="2:19" s="395" customFormat="1" ht="11.5">
      <c r="B34" s="392">
        <f>MAX($B$12:B33)+1</f>
        <v>4</v>
      </c>
      <c r="C34" s="393" t="s">
        <v>351</v>
      </c>
      <c r="D34" s="394"/>
      <c r="E34" s="403"/>
      <c r="F34" s="1004"/>
      <c r="H34" s="993"/>
      <c r="I34" s="993"/>
      <c r="J34" s="993"/>
      <c r="K34" s="993"/>
      <c r="L34" s="993"/>
      <c r="M34" s="993"/>
      <c r="N34" s="993"/>
      <c r="O34" s="993"/>
      <c r="P34" s="993"/>
      <c r="Q34" s="993"/>
      <c r="R34" s="993"/>
      <c r="S34" s="993"/>
    </row>
    <row r="35" spans="2:19" s="395" customFormat="1" ht="11.5">
      <c r="B35" s="396"/>
      <c r="C35" s="397" t="s">
        <v>350</v>
      </c>
      <c r="D35" s="394">
        <v>1</v>
      </c>
      <c r="E35" s="400"/>
      <c r="F35" s="1005">
        <f>E35*D35</f>
        <v>0</v>
      </c>
      <c r="H35" s="993"/>
      <c r="I35" s="993"/>
      <c r="J35" s="993"/>
      <c r="K35" s="993"/>
      <c r="L35" s="993"/>
      <c r="M35" s="993"/>
      <c r="N35" s="993"/>
      <c r="O35" s="993"/>
      <c r="P35" s="993"/>
      <c r="Q35" s="993"/>
      <c r="R35" s="993"/>
      <c r="S35" s="993"/>
    </row>
    <row r="36" spans="2:19" s="113" customFormat="1" ht="11.5">
      <c r="B36" s="145"/>
      <c r="C36" s="146"/>
      <c r="D36" s="110"/>
      <c r="E36" s="401"/>
      <c r="F36" s="1001"/>
      <c r="H36" s="422"/>
      <c r="I36" s="422"/>
      <c r="J36" s="422"/>
      <c r="K36" s="422"/>
      <c r="L36" s="422"/>
      <c r="M36" s="422"/>
      <c r="N36" s="422"/>
      <c r="O36" s="422"/>
      <c r="P36" s="422"/>
      <c r="Q36" s="422"/>
      <c r="R36" s="422"/>
      <c r="S36" s="422"/>
    </row>
    <row r="37" spans="2:19" s="113" customFormat="1" ht="11.5">
      <c r="B37" s="142">
        <f>MAX($B$12:B36)+1</f>
        <v>5</v>
      </c>
      <c r="C37" s="143" t="s">
        <v>352</v>
      </c>
      <c r="D37" s="110"/>
      <c r="E37" s="401"/>
      <c r="F37" s="1001"/>
      <c r="H37" s="422"/>
      <c r="I37" s="422"/>
      <c r="J37" s="422"/>
      <c r="K37" s="422"/>
      <c r="L37" s="422"/>
      <c r="M37" s="422"/>
      <c r="N37" s="422"/>
      <c r="O37" s="422"/>
      <c r="P37" s="422"/>
      <c r="Q37" s="422"/>
      <c r="R37" s="422"/>
      <c r="S37" s="422"/>
    </row>
    <row r="38" spans="2:19" s="113" customFormat="1" ht="11.5">
      <c r="B38" s="145"/>
      <c r="C38" s="146" t="s">
        <v>353</v>
      </c>
      <c r="D38" s="110">
        <v>2</v>
      </c>
      <c r="E38" s="398"/>
      <c r="F38" s="1003">
        <f>E38*D38</f>
        <v>0</v>
      </c>
      <c r="H38" s="422"/>
      <c r="I38" s="422"/>
      <c r="J38" s="422"/>
      <c r="K38" s="422"/>
      <c r="L38" s="422"/>
      <c r="M38" s="422"/>
      <c r="N38" s="422"/>
      <c r="O38" s="422"/>
      <c r="P38" s="422"/>
      <c r="Q38" s="422"/>
      <c r="R38" s="422"/>
      <c r="S38" s="422"/>
    </row>
    <row r="39" spans="2:19" s="113" customFormat="1" ht="11.5">
      <c r="B39" s="145"/>
      <c r="C39" s="146"/>
      <c r="D39" s="110"/>
      <c r="E39" s="401"/>
      <c r="F39" s="1001"/>
      <c r="H39" s="422"/>
      <c r="I39" s="422"/>
      <c r="J39" s="422"/>
      <c r="K39" s="422"/>
      <c r="L39" s="422"/>
      <c r="M39" s="422"/>
      <c r="N39" s="422"/>
      <c r="O39" s="422"/>
      <c r="P39" s="422"/>
      <c r="Q39" s="422"/>
      <c r="R39" s="422"/>
      <c r="S39" s="422"/>
    </row>
    <row r="40" spans="2:19" s="113" customFormat="1" ht="11.5">
      <c r="B40" s="142">
        <f>MAX($B$12:B39)+1</f>
        <v>6</v>
      </c>
      <c r="C40" s="143" t="s">
        <v>354</v>
      </c>
      <c r="D40" s="110"/>
      <c r="E40" s="401"/>
      <c r="F40" s="1001"/>
      <c r="H40" s="422"/>
      <c r="I40" s="422"/>
      <c r="J40" s="422"/>
      <c r="K40" s="422"/>
      <c r="L40" s="422"/>
      <c r="M40" s="422"/>
      <c r="N40" s="422"/>
      <c r="O40" s="422"/>
      <c r="P40" s="422"/>
      <c r="Q40" s="422"/>
      <c r="R40" s="422"/>
      <c r="S40" s="422"/>
    </row>
    <row r="41" spans="2:19" s="113" customFormat="1" ht="11.5">
      <c r="B41" s="145"/>
      <c r="C41" s="146" t="s">
        <v>350</v>
      </c>
      <c r="D41" s="110">
        <v>1</v>
      </c>
      <c r="E41" s="398"/>
      <c r="F41" s="1003">
        <f>E41*D41</f>
        <v>0</v>
      </c>
      <c r="H41" s="422"/>
      <c r="I41" s="422"/>
      <c r="J41" s="422"/>
      <c r="K41" s="422"/>
      <c r="L41" s="422"/>
      <c r="M41" s="422"/>
      <c r="N41" s="422"/>
      <c r="O41" s="422"/>
      <c r="P41" s="422"/>
      <c r="Q41" s="422"/>
      <c r="R41" s="422"/>
      <c r="S41" s="422"/>
    </row>
    <row r="42" spans="2:19" s="113" customFormat="1" ht="11.5">
      <c r="B42" s="145"/>
      <c r="C42" s="146"/>
      <c r="D42" s="110"/>
      <c r="E42" s="401"/>
      <c r="F42" s="1001"/>
      <c r="H42" s="422"/>
      <c r="I42" s="422"/>
      <c r="J42" s="422"/>
      <c r="K42" s="422"/>
      <c r="L42" s="422"/>
      <c r="M42" s="422"/>
      <c r="N42" s="422"/>
      <c r="O42" s="422"/>
      <c r="P42" s="422"/>
      <c r="Q42" s="422"/>
      <c r="R42" s="422"/>
      <c r="S42" s="422"/>
    </row>
    <row r="43" spans="2:19" s="113" customFormat="1" ht="11.5">
      <c r="B43" s="142">
        <f>MAX($B$12:B42)+1</f>
        <v>7</v>
      </c>
      <c r="C43" s="143" t="s">
        <v>355</v>
      </c>
      <c r="D43" s="110"/>
      <c r="E43" s="401"/>
      <c r="F43" s="1001"/>
      <c r="H43" s="422"/>
      <c r="I43" s="422"/>
      <c r="J43" s="422"/>
      <c r="K43" s="422"/>
      <c r="L43" s="422"/>
      <c r="M43" s="422"/>
      <c r="N43" s="422"/>
      <c r="O43" s="422"/>
      <c r="P43" s="422"/>
      <c r="Q43" s="422"/>
      <c r="R43" s="422"/>
      <c r="S43" s="422"/>
    </row>
    <row r="44" spans="2:19" s="113" customFormat="1" ht="23">
      <c r="B44" s="157"/>
      <c r="C44" s="146" t="s">
        <v>356</v>
      </c>
      <c r="D44" s="110"/>
      <c r="E44" s="401"/>
      <c r="F44" s="1001"/>
      <c r="H44" s="422"/>
      <c r="I44" s="422"/>
      <c r="J44" s="422"/>
      <c r="K44" s="422"/>
      <c r="L44" s="422"/>
      <c r="M44" s="422"/>
      <c r="N44" s="422"/>
      <c r="O44" s="422"/>
      <c r="P44" s="422"/>
      <c r="Q44" s="422"/>
      <c r="R44" s="422"/>
      <c r="S44" s="422"/>
    </row>
    <row r="45" spans="2:19" s="113" customFormat="1" ht="11.5">
      <c r="B45" s="145"/>
      <c r="C45" s="146" t="s">
        <v>357</v>
      </c>
      <c r="D45" s="110">
        <v>2</v>
      </c>
      <c r="E45" s="398"/>
      <c r="F45" s="1003">
        <f>E45*D45</f>
        <v>0</v>
      </c>
      <c r="H45" s="422"/>
      <c r="I45" s="422"/>
      <c r="J45" s="422"/>
      <c r="K45" s="422"/>
      <c r="L45" s="422"/>
      <c r="M45" s="422"/>
      <c r="N45" s="422"/>
      <c r="O45" s="422"/>
      <c r="P45" s="422"/>
      <c r="Q45" s="422"/>
      <c r="R45" s="422"/>
      <c r="S45" s="422"/>
    </row>
    <row r="46" spans="2:19" s="113" customFormat="1" ht="11.5">
      <c r="B46" s="145"/>
      <c r="C46" s="146"/>
      <c r="D46" s="110"/>
      <c r="E46" s="401"/>
      <c r="F46" s="1001"/>
      <c r="H46" s="422"/>
      <c r="I46" s="422"/>
      <c r="J46" s="422"/>
      <c r="K46" s="422"/>
      <c r="L46" s="422"/>
      <c r="M46" s="422"/>
      <c r="N46" s="422"/>
      <c r="O46" s="422"/>
      <c r="P46" s="422"/>
      <c r="Q46" s="422"/>
      <c r="R46" s="422"/>
      <c r="S46" s="422"/>
    </row>
    <row r="47" spans="2:19" s="113" customFormat="1" ht="11.5">
      <c r="B47" s="142">
        <f>MAX($B$12:B46)+1</f>
        <v>8</v>
      </c>
      <c r="C47" s="143" t="s">
        <v>358</v>
      </c>
      <c r="D47" s="110"/>
      <c r="E47" s="401"/>
      <c r="F47" s="1001"/>
      <c r="H47" s="422"/>
      <c r="I47" s="422"/>
      <c r="J47" s="422"/>
      <c r="K47" s="422"/>
      <c r="L47" s="422"/>
      <c r="M47" s="422"/>
      <c r="N47" s="422"/>
      <c r="O47" s="422"/>
      <c r="P47" s="422"/>
      <c r="Q47" s="422"/>
      <c r="R47" s="422"/>
      <c r="S47" s="422"/>
    </row>
    <row r="48" spans="2:19" s="113" customFormat="1" ht="12">
      <c r="B48" s="157"/>
      <c r="C48" s="146" t="s">
        <v>359</v>
      </c>
      <c r="D48" s="110"/>
      <c r="E48" s="401"/>
      <c r="F48" s="1001"/>
      <c r="H48" s="422"/>
      <c r="I48" s="422"/>
      <c r="J48" s="422"/>
      <c r="K48" s="422"/>
      <c r="L48" s="422"/>
      <c r="M48" s="422"/>
      <c r="N48" s="422"/>
      <c r="O48" s="422"/>
      <c r="P48" s="422"/>
      <c r="Q48" s="422"/>
      <c r="R48" s="422"/>
      <c r="S48" s="422"/>
    </row>
    <row r="49" spans="2:19" s="113" customFormat="1" ht="11.5">
      <c r="B49" s="145"/>
      <c r="C49" s="146" t="s">
        <v>348</v>
      </c>
      <c r="D49" s="110">
        <v>2</v>
      </c>
      <c r="E49" s="398"/>
      <c r="F49" s="1003">
        <f>E49*D49</f>
        <v>0</v>
      </c>
      <c r="H49" s="422"/>
      <c r="I49" s="422"/>
      <c r="J49" s="422"/>
      <c r="K49" s="422"/>
      <c r="L49" s="422"/>
      <c r="M49" s="422"/>
      <c r="N49" s="422"/>
      <c r="O49" s="422"/>
      <c r="P49" s="422"/>
      <c r="Q49" s="422"/>
      <c r="R49" s="422"/>
      <c r="S49" s="422"/>
    </row>
    <row r="50" spans="2:19" s="113" customFormat="1" ht="11.5">
      <c r="B50" s="145"/>
      <c r="C50" s="146"/>
      <c r="D50" s="110"/>
      <c r="E50" s="401"/>
      <c r="F50" s="1001"/>
      <c r="H50" s="422"/>
      <c r="I50" s="422"/>
      <c r="J50" s="422"/>
      <c r="K50" s="422"/>
      <c r="L50" s="422"/>
      <c r="M50" s="422"/>
      <c r="N50" s="422"/>
      <c r="O50" s="422"/>
      <c r="P50" s="422"/>
      <c r="Q50" s="422"/>
      <c r="R50" s="422"/>
      <c r="S50" s="422"/>
    </row>
    <row r="51" spans="2:19" s="113" customFormat="1" ht="11.5">
      <c r="B51" s="142">
        <f>MAX($B$12:B50)+1</f>
        <v>9</v>
      </c>
      <c r="C51" s="143" t="s">
        <v>360</v>
      </c>
      <c r="D51" s="110"/>
      <c r="E51" s="401"/>
      <c r="F51" s="1001"/>
      <c r="H51" s="422"/>
      <c r="I51" s="422"/>
      <c r="J51" s="422"/>
      <c r="K51" s="422"/>
      <c r="L51" s="422"/>
      <c r="M51" s="422"/>
      <c r="N51" s="422"/>
      <c r="O51" s="422"/>
      <c r="P51" s="422"/>
      <c r="Q51" s="422"/>
      <c r="R51" s="422"/>
      <c r="S51" s="422"/>
    </row>
    <row r="52" spans="2:19" s="113" customFormat="1" ht="12">
      <c r="B52" s="157"/>
      <c r="C52" s="146" t="s">
        <v>361</v>
      </c>
      <c r="D52" s="110"/>
      <c r="E52" s="401"/>
      <c r="F52" s="1001"/>
      <c r="H52" s="422"/>
      <c r="I52" s="422"/>
      <c r="J52" s="422"/>
      <c r="K52" s="422"/>
      <c r="L52" s="422"/>
      <c r="M52" s="422"/>
      <c r="N52" s="422"/>
      <c r="O52" s="422"/>
      <c r="P52" s="422"/>
      <c r="Q52" s="422"/>
      <c r="R52" s="422"/>
      <c r="S52" s="422"/>
    </row>
    <row r="53" spans="2:19" s="113" customFormat="1" ht="11.5">
      <c r="B53" s="145"/>
      <c r="C53" s="146" t="s">
        <v>348</v>
      </c>
      <c r="D53" s="110">
        <v>1</v>
      </c>
      <c r="E53" s="398"/>
      <c r="F53" s="1003">
        <f>E53*D53</f>
        <v>0</v>
      </c>
      <c r="H53" s="422"/>
      <c r="I53" s="422"/>
      <c r="J53" s="422"/>
      <c r="K53" s="422"/>
      <c r="L53" s="422"/>
      <c r="M53" s="422"/>
      <c r="N53" s="422"/>
      <c r="O53" s="422"/>
      <c r="P53" s="422"/>
      <c r="Q53" s="422"/>
      <c r="R53" s="422"/>
      <c r="S53" s="422"/>
    </row>
    <row r="54" spans="2:19" s="113" customFormat="1" ht="11.5">
      <c r="B54" s="145"/>
      <c r="C54" s="146"/>
      <c r="D54" s="110"/>
      <c r="E54" s="401"/>
      <c r="F54" s="1001"/>
      <c r="H54" s="422"/>
      <c r="I54" s="422"/>
      <c r="J54" s="422"/>
      <c r="K54" s="422"/>
      <c r="L54" s="422"/>
      <c r="M54" s="422"/>
      <c r="N54" s="422"/>
      <c r="O54" s="422"/>
      <c r="P54" s="422"/>
      <c r="Q54" s="422"/>
      <c r="R54" s="422"/>
      <c r="S54" s="422"/>
    </row>
    <row r="55" spans="2:19" s="113" customFormat="1" ht="11.5">
      <c r="B55" s="142">
        <f>MAX($B$12:B54)+1</f>
        <v>10</v>
      </c>
      <c r="C55" s="143" t="s">
        <v>362</v>
      </c>
      <c r="D55" s="110"/>
      <c r="E55" s="401"/>
      <c r="F55" s="1001"/>
      <c r="H55" s="422"/>
      <c r="I55" s="422"/>
      <c r="J55" s="422"/>
      <c r="K55" s="422"/>
      <c r="L55" s="422"/>
      <c r="M55" s="422"/>
      <c r="N55" s="422"/>
      <c r="O55" s="422"/>
      <c r="P55" s="422"/>
      <c r="Q55" s="422"/>
      <c r="R55" s="422"/>
      <c r="S55" s="422"/>
    </row>
    <row r="56" spans="2:19" s="113" customFormat="1" ht="34.5">
      <c r="B56" s="157"/>
      <c r="C56" s="146" t="s">
        <v>363</v>
      </c>
      <c r="D56" s="110"/>
      <c r="E56" s="401"/>
      <c r="F56" s="1001"/>
      <c r="H56" s="422"/>
      <c r="I56" s="422"/>
      <c r="J56" s="422"/>
      <c r="K56" s="422"/>
      <c r="L56" s="422"/>
      <c r="M56" s="422"/>
      <c r="N56" s="422"/>
      <c r="O56" s="422"/>
      <c r="P56" s="422"/>
      <c r="Q56" s="422"/>
      <c r="R56" s="422"/>
      <c r="S56" s="422"/>
    </row>
    <row r="57" spans="2:19" s="113" customFormat="1" ht="11.5">
      <c r="B57" s="145"/>
      <c r="C57" s="146" t="s">
        <v>364</v>
      </c>
      <c r="D57" s="110">
        <v>1</v>
      </c>
      <c r="E57" s="398"/>
      <c r="F57" s="1003">
        <f>E57*D57</f>
        <v>0</v>
      </c>
      <c r="H57" s="422"/>
      <c r="I57" s="422"/>
      <c r="J57" s="422"/>
      <c r="K57" s="422"/>
      <c r="L57" s="422"/>
      <c r="M57" s="422"/>
      <c r="N57" s="422"/>
      <c r="O57" s="422"/>
      <c r="P57" s="422"/>
      <c r="Q57" s="422"/>
      <c r="R57" s="422"/>
      <c r="S57" s="422"/>
    </row>
    <row r="58" spans="2:19" s="152" customFormat="1" ht="11.5">
      <c r="B58" s="153"/>
      <c r="C58" s="146"/>
      <c r="D58" s="150"/>
      <c r="E58" s="151"/>
      <c r="F58" s="432"/>
      <c r="H58" s="417"/>
      <c r="I58" s="417"/>
      <c r="J58" s="417"/>
      <c r="K58" s="417"/>
      <c r="L58" s="417"/>
      <c r="M58" s="417"/>
      <c r="N58" s="417"/>
      <c r="O58" s="417"/>
      <c r="P58" s="417"/>
      <c r="Q58" s="417"/>
      <c r="R58" s="417"/>
      <c r="S58" s="417"/>
    </row>
    <row r="59" spans="2:19" s="121" customFormat="1" ht="15.5">
      <c r="B59" s="140"/>
      <c r="C59" s="140" t="s">
        <v>365</v>
      </c>
      <c r="D59" s="140"/>
      <c r="E59" s="1033"/>
      <c r="F59" s="1034"/>
      <c r="H59" s="991"/>
      <c r="I59" s="991"/>
      <c r="J59" s="991"/>
      <c r="K59" s="991"/>
      <c r="L59" s="991"/>
      <c r="M59" s="991"/>
      <c r="N59" s="991"/>
      <c r="O59" s="991"/>
      <c r="P59" s="991"/>
      <c r="Q59" s="991"/>
      <c r="R59" s="991"/>
      <c r="S59" s="991"/>
    </row>
    <row r="60" spans="2:19" s="121" customFormat="1" ht="15.5">
      <c r="B60" s="158"/>
      <c r="C60" s="158"/>
      <c r="D60" s="158"/>
      <c r="E60" s="1035"/>
      <c r="F60" s="1036"/>
      <c r="H60" s="991"/>
      <c r="I60" s="991"/>
      <c r="J60" s="991"/>
      <c r="K60" s="991"/>
      <c r="L60" s="991"/>
      <c r="M60" s="991"/>
      <c r="N60" s="991"/>
      <c r="O60" s="991"/>
      <c r="P60" s="991"/>
      <c r="Q60" s="991"/>
      <c r="R60" s="991"/>
      <c r="S60" s="991"/>
    </row>
    <row r="61" spans="2:19" s="152" customFormat="1" ht="11.5">
      <c r="B61" s="159">
        <f>MAX($B$12:B60)+1</f>
        <v>11</v>
      </c>
      <c r="C61" s="143" t="s">
        <v>366</v>
      </c>
      <c r="D61" s="150"/>
      <c r="E61" s="402"/>
      <c r="F61" s="432"/>
      <c r="H61" s="417"/>
      <c r="I61" s="417"/>
      <c r="J61" s="417"/>
      <c r="K61" s="417"/>
      <c r="L61" s="417"/>
      <c r="M61" s="417"/>
      <c r="N61" s="417"/>
      <c r="O61" s="417"/>
      <c r="P61" s="417"/>
      <c r="Q61" s="417"/>
      <c r="R61" s="417"/>
      <c r="S61" s="417"/>
    </row>
    <row r="62" spans="2:19" s="152" customFormat="1" ht="60.75" customHeight="1">
      <c r="B62" s="160"/>
      <c r="C62" s="146" t="s">
        <v>367</v>
      </c>
      <c r="D62" s="150"/>
      <c r="E62" s="402"/>
      <c r="F62" s="432"/>
      <c r="H62" s="417"/>
      <c r="I62" s="417"/>
      <c r="J62" s="417"/>
      <c r="K62" s="417"/>
      <c r="L62" s="417"/>
      <c r="M62" s="417"/>
      <c r="N62" s="417"/>
      <c r="O62" s="417"/>
      <c r="P62" s="417"/>
      <c r="Q62" s="417"/>
      <c r="R62" s="417"/>
      <c r="S62" s="417"/>
    </row>
    <row r="63" spans="2:19" s="152" customFormat="1" ht="12">
      <c r="B63" s="160"/>
      <c r="C63" s="147" t="s">
        <v>340</v>
      </c>
      <c r="D63" s="150"/>
      <c r="E63" s="402"/>
      <c r="F63" s="432"/>
      <c r="H63" s="417"/>
      <c r="I63" s="417"/>
      <c r="J63" s="417"/>
      <c r="K63" s="417"/>
      <c r="L63" s="417"/>
      <c r="M63" s="417"/>
      <c r="N63" s="417"/>
      <c r="O63" s="417"/>
      <c r="P63" s="417"/>
      <c r="Q63" s="417"/>
      <c r="R63" s="417"/>
      <c r="S63" s="417"/>
    </row>
    <row r="64" spans="2:19" s="152" customFormat="1" ht="11.5">
      <c r="B64" s="160"/>
      <c r="C64" s="148" t="s">
        <v>368</v>
      </c>
      <c r="D64" s="150"/>
      <c r="E64" s="402"/>
      <c r="F64" s="432"/>
      <c r="H64" s="417"/>
      <c r="I64" s="417"/>
      <c r="J64" s="417"/>
      <c r="K64" s="417"/>
      <c r="L64" s="417"/>
      <c r="M64" s="417"/>
      <c r="N64" s="417"/>
      <c r="O64" s="417"/>
      <c r="P64" s="417"/>
      <c r="Q64" s="417"/>
      <c r="R64" s="417"/>
      <c r="S64" s="417"/>
    </row>
    <row r="65" spans="2:19" s="152" customFormat="1" ht="11.5">
      <c r="B65" s="160"/>
      <c r="C65" s="148" t="s">
        <v>369</v>
      </c>
      <c r="D65" s="150"/>
      <c r="E65" s="402"/>
      <c r="F65" s="432"/>
      <c r="H65" s="417"/>
      <c r="I65" s="417"/>
      <c r="J65" s="417"/>
      <c r="K65" s="417"/>
      <c r="L65" s="417"/>
      <c r="M65" s="417"/>
      <c r="N65" s="417"/>
      <c r="O65" s="417"/>
      <c r="P65" s="417"/>
      <c r="Q65" s="417"/>
      <c r="R65" s="417"/>
      <c r="S65" s="417"/>
    </row>
    <row r="66" spans="2:19" s="152" customFormat="1" ht="12">
      <c r="B66" s="160"/>
      <c r="C66" s="147" t="s">
        <v>343</v>
      </c>
      <c r="D66" s="150"/>
      <c r="E66" s="402"/>
      <c r="F66" s="432"/>
      <c r="H66" s="417"/>
      <c r="I66" s="417"/>
      <c r="J66" s="417"/>
      <c r="K66" s="417"/>
      <c r="L66" s="417"/>
      <c r="M66" s="417"/>
      <c r="N66" s="417"/>
      <c r="O66" s="417"/>
      <c r="P66" s="417"/>
      <c r="Q66" s="417"/>
      <c r="R66" s="417"/>
      <c r="S66" s="417"/>
    </row>
    <row r="67" spans="2:19" s="152" customFormat="1" ht="11.5">
      <c r="B67" s="160"/>
      <c r="C67" s="156" t="s">
        <v>370</v>
      </c>
      <c r="D67" s="150">
        <v>1</v>
      </c>
      <c r="E67" s="398"/>
      <c r="F67" s="1003">
        <f>D67*E67</f>
        <v>0</v>
      </c>
      <c r="H67" s="417"/>
      <c r="I67" s="417"/>
      <c r="J67" s="417"/>
      <c r="K67" s="417"/>
      <c r="L67" s="417"/>
      <c r="M67" s="417"/>
      <c r="N67" s="417"/>
      <c r="O67" s="417"/>
      <c r="P67" s="417"/>
      <c r="Q67" s="417"/>
      <c r="R67" s="417"/>
      <c r="S67" s="417"/>
    </row>
    <row r="68" spans="2:19" s="152" customFormat="1" ht="11.5">
      <c r="B68" s="160"/>
      <c r="C68" s="117"/>
      <c r="D68" s="150"/>
      <c r="E68" s="402"/>
      <c r="F68" s="432"/>
      <c r="H68" s="417"/>
      <c r="I68" s="417"/>
      <c r="J68" s="417"/>
      <c r="K68" s="417"/>
      <c r="L68" s="417"/>
      <c r="M68" s="417"/>
      <c r="N68" s="417"/>
      <c r="O68" s="417"/>
      <c r="P68" s="417"/>
      <c r="Q68" s="417"/>
      <c r="R68" s="417"/>
      <c r="S68" s="417"/>
    </row>
    <row r="69" spans="2:19" s="152" customFormat="1" ht="11.5">
      <c r="B69" s="159">
        <f>MAX($B$12:B68)+1</f>
        <v>12</v>
      </c>
      <c r="C69" s="143" t="s">
        <v>371</v>
      </c>
      <c r="D69" s="150"/>
      <c r="E69" s="402"/>
      <c r="F69" s="432"/>
      <c r="H69" s="417"/>
      <c r="I69" s="417"/>
      <c r="J69" s="417"/>
      <c r="K69" s="417"/>
      <c r="L69" s="417"/>
      <c r="M69" s="417"/>
      <c r="N69" s="417"/>
      <c r="O69" s="417"/>
      <c r="P69" s="417"/>
      <c r="Q69" s="417"/>
      <c r="R69" s="417"/>
      <c r="S69" s="417"/>
    </row>
    <row r="70" spans="2:19" s="152" customFormat="1" ht="60.75" customHeight="1">
      <c r="B70" s="160"/>
      <c r="C70" s="146" t="s">
        <v>372</v>
      </c>
      <c r="D70" s="150"/>
      <c r="E70" s="402"/>
      <c r="F70" s="432"/>
      <c r="H70" s="417"/>
      <c r="I70" s="417"/>
      <c r="J70" s="417"/>
      <c r="K70" s="417"/>
      <c r="L70" s="417"/>
      <c r="M70" s="417"/>
      <c r="N70" s="417"/>
      <c r="O70" s="417"/>
      <c r="P70" s="417"/>
      <c r="Q70" s="417"/>
      <c r="R70" s="417"/>
      <c r="S70" s="417"/>
    </row>
    <row r="71" spans="2:19" s="152" customFormat="1" ht="12">
      <c r="B71" s="160"/>
      <c r="C71" s="147" t="s">
        <v>340</v>
      </c>
      <c r="D71" s="150"/>
      <c r="E71" s="402"/>
      <c r="F71" s="432"/>
      <c r="H71" s="417"/>
      <c r="I71" s="417"/>
      <c r="J71" s="417"/>
      <c r="K71" s="417"/>
      <c r="L71" s="417"/>
      <c r="M71" s="417"/>
      <c r="N71" s="417"/>
      <c r="O71" s="417"/>
      <c r="P71" s="417"/>
      <c r="Q71" s="417"/>
      <c r="R71" s="417"/>
      <c r="S71" s="417"/>
    </row>
    <row r="72" spans="2:19" s="152" customFormat="1" ht="11.5">
      <c r="B72" s="160"/>
      <c r="C72" s="148" t="s">
        <v>368</v>
      </c>
      <c r="D72" s="150"/>
      <c r="E72" s="402"/>
      <c r="F72" s="432"/>
      <c r="H72" s="417"/>
      <c r="I72" s="417"/>
      <c r="J72" s="417"/>
      <c r="K72" s="417"/>
      <c r="L72" s="417"/>
      <c r="M72" s="417"/>
      <c r="N72" s="417"/>
      <c r="O72" s="417"/>
      <c r="P72" s="417"/>
      <c r="Q72" s="417"/>
      <c r="R72" s="417"/>
      <c r="S72" s="417"/>
    </row>
    <row r="73" spans="2:19" s="152" customFormat="1" ht="11.5">
      <c r="B73" s="160"/>
      <c r="C73" s="148" t="s">
        <v>373</v>
      </c>
      <c r="D73" s="150"/>
      <c r="E73" s="402"/>
      <c r="F73" s="432"/>
      <c r="H73" s="417"/>
      <c r="I73" s="417"/>
      <c r="J73" s="417"/>
      <c r="K73" s="417"/>
      <c r="L73" s="417"/>
      <c r="M73" s="417"/>
      <c r="N73" s="417"/>
      <c r="O73" s="417"/>
      <c r="P73" s="417"/>
      <c r="Q73" s="417"/>
      <c r="R73" s="417"/>
      <c r="S73" s="417"/>
    </row>
    <row r="74" spans="2:19" s="152" customFormat="1" ht="12">
      <c r="B74" s="160"/>
      <c r="C74" s="147" t="s">
        <v>343</v>
      </c>
      <c r="D74" s="150"/>
      <c r="E74" s="402"/>
      <c r="F74" s="432"/>
      <c r="H74" s="417"/>
      <c r="I74" s="417"/>
      <c r="J74" s="417"/>
      <c r="K74" s="417"/>
      <c r="L74" s="417"/>
      <c r="M74" s="417"/>
      <c r="N74" s="417"/>
      <c r="O74" s="417"/>
      <c r="P74" s="417"/>
      <c r="Q74" s="417"/>
      <c r="R74" s="417"/>
      <c r="S74" s="417"/>
    </row>
    <row r="75" spans="2:19" s="152" customFormat="1" ht="11.5">
      <c r="B75" s="160"/>
      <c r="C75" s="156" t="s">
        <v>374</v>
      </c>
      <c r="D75" s="150">
        <v>1</v>
      </c>
      <c r="E75" s="398"/>
      <c r="F75" s="1003">
        <f>D75*E75</f>
        <v>0</v>
      </c>
      <c r="H75" s="417"/>
      <c r="I75" s="417"/>
      <c r="J75" s="417"/>
      <c r="K75" s="417"/>
      <c r="L75" s="417"/>
      <c r="M75" s="417"/>
      <c r="N75" s="417"/>
      <c r="O75" s="417"/>
      <c r="P75" s="417"/>
      <c r="Q75" s="417"/>
      <c r="R75" s="417"/>
      <c r="S75" s="417"/>
    </row>
    <row r="76" spans="2:19" s="152" customFormat="1" ht="11.5">
      <c r="B76" s="160"/>
      <c r="C76" s="117"/>
      <c r="D76" s="150"/>
      <c r="E76" s="402"/>
      <c r="F76" s="432"/>
      <c r="H76" s="417"/>
      <c r="I76" s="417"/>
      <c r="J76" s="417"/>
      <c r="K76" s="417"/>
      <c r="L76" s="417"/>
      <c r="M76" s="417"/>
      <c r="N76" s="417"/>
      <c r="O76" s="417"/>
      <c r="P76" s="417"/>
      <c r="Q76" s="417"/>
      <c r="R76" s="417"/>
      <c r="S76" s="417"/>
    </row>
    <row r="77" spans="2:19" s="165" customFormat="1" ht="12.5">
      <c r="B77" s="161">
        <f>MAX($B$2:B76)+1</f>
        <v>13</v>
      </c>
      <c r="C77" s="162" t="s">
        <v>375</v>
      </c>
      <c r="D77" s="163"/>
      <c r="E77" s="1037"/>
      <c r="F77" s="1038"/>
      <c r="G77" s="164"/>
      <c r="H77" s="994"/>
      <c r="I77" s="994"/>
      <c r="J77" s="994"/>
      <c r="K77" s="994"/>
      <c r="L77" s="994"/>
      <c r="M77" s="994"/>
      <c r="N77" s="994"/>
      <c r="O77" s="994"/>
      <c r="P77" s="994"/>
      <c r="Q77" s="994"/>
      <c r="R77" s="994"/>
      <c r="S77" s="994"/>
    </row>
    <row r="78" spans="2:19" s="171" customFormat="1" ht="34.5">
      <c r="B78" s="166"/>
      <c r="C78" s="167" t="s">
        <v>376</v>
      </c>
      <c r="D78" s="168"/>
      <c r="E78" s="1039"/>
      <c r="F78" s="955"/>
      <c r="G78" s="170"/>
      <c r="H78" s="995"/>
      <c r="I78" s="995"/>
      <c r="J78" s="995"/>
      <c r="K78" s="995"/>
      <c r="L78" s="995"/>
      <c r="M78" s="995"/>
      <c r="N78" s="995"/>
      <c r="O78" s="995"/>
      <c r="P78" s="995"/>
      <c r="Q78" s="995"/>
      <c r="R78" s="995"/>
      <c r="S78" s="995"/>
    </row>
    <row r="79" spans="2:19" s="171" customFormat="1" ht="11.5">
      <c r="B79" s="166"/>
      <c r="C79" s="172" t="s">
        <v>340</v>
      </c>
      <c r="D79" s="168"/>
      <c r="E79" s="1039"/>
      <c r="F79" s="955"/>
      <c r="G79" s="170"/>
      <c r="H79" s="995"/>
      <c r="I79" s="995"/>
      <c r="J79" s="995"/>
      <c r="K79" s="995"/>
      <c r="L79" s="995"/>
      <c r="M79" s="995"/>
      <c r="N79" s="995"/>
      <c r="O79" s="995"/>
      <c r="P79" s="995"/>
      <c r="Q79" s="995"/>
      <c r="R79" s="995"/>
      <c r="S79" s="995"/>
    </row>
    <row r="80" spans="2:19" s="171" customFormat="1" ht="11.5">
      <c r="B80" s="166"/>
      <c r="C80" s="167" t="s">
        <v>377</v>
      </c>
      <c r="D80" s="168"/>
      <c r="E80" s="1039"/>
      <c r="F80" s="955"/>
      <c r="G80" s="170"/>
      <c r="H80" s="995"/>
      <c r="I80" s="995"/>
      <c r="J80" s="995"/>
      <c r="K80" s="995"/>
      <c r="L80" s="995"/>
      <c r="M80" s="995"/>
      <c r="N80" s="995"/>
      <c r="O80" s="995"/>
      <c r="P80" s="995"/>
      <c r="Q80" s="995"/>
      <c r="R80" s="995"/>
      <c r="S80" s="995"/>
    </row>
    <row r="81" spans="2:19" s="171" customFormat="1" ht="11.5">
      <c r="B81" s="166"/>
      <c r="C81" s="173" t="s">
        <v>378</v>
      </c>
      <c r="D81" s="150">
        <v>1</v>
      </c>
      <c r="E81" s="398"/>
      <c r="F81" s="1003">
        <f>D81*E81</f>
        <v>0</v>
      </c>
      <c r="G81" s="152"/>
      <c r="H81" s="995"/>
      <c r="I81" s="995"/>
      <c r="J81" s="995"/>
      <c r="K81" s="995"/>
      <c r="L81" s="995"/>
      <c r="M81" s="995"/>
      <c r="N81" s="995"/>
      <c r="O81" s="995"/>
      <c r="P81" s="995"/>
      <c r="Q81" s="995"/>
      <c r="R81" s="995"/>
      <c r="S81" s="995"/>
    </row>
    <row r="82" spans="2:19" s="171" customFormat="1" ht="11.5">
      <c r="B82" s="166"/>
      <c r="C82" s="162"/>
      <c r="D82" s="168"/>
      <c r="E82" s="1039"/>
      <c r="F82" s="955"/>
      <c r="G82" s="170"/>
      <c r="H82" s="995"/>
      <c r="I82" s="995"/>
      <c r="J82" s="995"/>
      <c r="K82" s="995"/>
      <c r="L82" s="995"/>
      <c r="M82" s="995"/>
      <c r="N82" s="995"/>
      <c r="O82" s="995"/>
      <c r="P82" s="995"/>
      <c r="Q82" s="995"/>
      <c r="R82" s="995"/>
      <c r="S82" s="995"/>
    </row>
    <row r="83" spans="2:19" s="113" customFormat="1" ht="11.5">
      <c r="B83" s="159">
        <f>MAX($B$12:B82)+1</f>
        <v>14</v>
      </c>
      <c r="C83" s="143" t="s">
        <v>379</v>
      </c>
      <c r="D83" s="110"/>
      <c r="E83" s="401"/>
      <c r="F83" s="1001"/>
      <c r="H83" s="422"/>
      <c r="I83" s="422"/>
      <c r="J83" s="422"/>
      <c r="K83" s="422"/>
      <c r="L83" s="422"/>
      <c r="M83" s="422"/>
      <c r="N83" s="422"/>
      <c r="O83" s="422"/>
      <c r="P83" s="422"/>
      <c r="Q83" s="422"/>
      <c r="R83" s="422"/>
      <c r="S83" s="422"/>
    </row>
    <row r="84" spans="2:19" s="113" customFormat="1" ht="57.5">
      <c r="B84" s="145"/>
      <c r="C84" s="146" t="s">
        <v>380</v>
      </c>
      <c r="D84" s="110"/>
      <c r="E84" s="401"/>
      <c r="F84" s="1001"/>
      <c r="H84" s="422"/>
      <c r="I84" s="422"/>
      <c r="J84" s="422"/>
      <c r="K84" s="422"/>
      <c r="L84" s="422"/>
      <c r="M84" s="422"/>
      <c r="N84" s="422"/>
      <c r="O84" s="422"/>
      <c r="P84" s="422"/>
      <c r="Q84" s="422"/>
      <c r="R84" s="422"/>
      <c r="S84" s="422"/>
    </row>
    <row r="85" spans="2:19" s="113" customFormat="1" ht="12">
      <c r="B85" s="145"/>
      <c r="C85" s="147" t="s">
        <v>340</v>
      </c>
      <c r="D85" s="110"/>
      <c r="E85" s="401"/>
      <c r="F85" s="1001"/>
      <c r="H85" s="422"/>
      <c r="I85" s="422"/>
      <c r="J85" s="422"/>
      <c r="K85" s="422"/>
      <c r="L85" s="422"/>
      <c r="M85" s="422"/>
      <c r="N85" s="422"/>
      <c r="O85" s="422"/>
      <c r="P85" s="422"/>
      <c r="Q85" s="422"/>
      <c r="R85" s="422"/>
      <c r="S85" s="422"/>
    </row>
    <row r="86" spans="2:19" s="113" customFormat="1" ht="11.5">
      <c r="B86" s="145"/>
      <c r="C86" s="148" t="s">
        <v>377</v>
      </c>
      <c r="D86" s="110"/>
      <c r="E86" s="401"/>
      <c r="F86" s="1001"/>
      <c r="H86" s="422"/>
      <c r="I86" s="422"/>
      <c r="J86" s="422"/>
      <c r="K86" s="422"/>
      <c r="L86" s="422"/>
      <c r="M86" s="422"/>
      <c r="N86" s="422"/>
      <c r="O86" s="422"/>
      <c r="P86" s="422"/>
      <c r="Q86" s="422"/>
      <c r="R86" s="422"/>
      <c r="S86" s="422"/>
    </row>
    <row r="87" spans="2:19" s="113" customFormat="1" ht="11.5">
      <c r="B87" s="145"/>
      <c r="C87" s="148" t="s">
        <v>381</v>
      </c>
      <c r="D87" s="110"/>
      <c r="E87" s="401"/>
      <c r="F87" s="1001"/>
      <c r="H87" s="422"/>
      <c r="I87" s="422"/>
      <c r="J87" s="422"/>
      <c r="K87" s="422"/>
      <c r="L87" s="422"/>
      <c r="M87" s="422"/>
      <c r="N87" s="422"/>
      <c r="O87" s="422"/>
      <c r="P87" s="422"/>
      <c r="Q87" s="422"/>
      <c r="R87" s="422"/>
      <c r="S87" s="422"/>
    </row>
    <row r="88" spans="2:19" s="113" customFormat="1" ht="12">
      <c r="B88" s="145"/>
      <c r="C88" s="147" t="s">
        <v>343</v>
      </c>
      <c r="D88" s="110"/>
      <c r="E88" s="401"/>
      <c r="F88" s="1001"/>
      <c r="H88" s="422"/>
      <c r="I88" s="422"/>
      <c r="J88" s="422"/>
      <c r="K88" s="422"/>
      <c r="L88" s="422"/>
      <c r="M88" s="422"/>
      <c r="N88" s="422"/>
      <c r="O88" s="422"/>
      <c r="P88" s="422"/>
      <c r="Q88" s="422"/>
      <c r="R88" s="422"/>
      <c r="S88" s="422"/>
    </row>
    <row r="89" spans="2:19" s="113" customFormat="1" ht="11.5">
      <c r="B89" s="145"/>
      <c r="C89" s="117" t="s">
        <v>17</v>
      </c>
      <c r="D89" s="110">
        <v>2</v>
      </c>
      <c r="E89" s="398"/>
      <c r="F89" s="1003">
        <f>E89*D89</f>
        <v>0</v>
      </c>
      <c r="H89" s="422"/>
      <c r="I89" s="422"/>
      <c r="J89" s="422"/>
      <c r="K89" s="422"/>
      <c r="L89" s="422"/>
      <c r="M89" s="422"/>
      <c r="N89" s="422"/>
      <c r="O89" s="422"/>
      <c r="P89" s="422"/>
      <c r="Q89" s="422"/>
      <c r="R89" s="422"/>
      <c r="S89" s="422"/>
    </row>
    <row r="90" spans="2:19" s="113" customFormat="1" ht="11.5">
      <c r="B90" s="145"/>
      <c r="C90" s="156"/>
      <c r="D90" s="110"/>
      <c r="E90" s="401"/>
      <c r="F90" s="1001"/>
      <c r="H90" s="422"/>
      <c r="I90" s="422"/>
      <c r="J90" s="422"/>
      <c r="K90" s="422"/>
      <c r="L90" s="422"/>
      <c r="M90" s="422"/>
      <c r="N90" s="422"/>
      <c r="O90" s="422"/>
      <c r="P90" s="422"/>
      <c r="Q90" s="422"/>
      <c r="R90" s="422"/>
      <c r="S90" s="422"/>
    </row>
    <row r="91" spans="2:19" s="174" customFormat="1" ht="11.5">
      <c r="B91" s="161">
        <f>MAX($B$2:B90)+1</f>
        <v>15</v>
      </c>
      <c r="C91" s="162" t="s">
        <v>382</v>
      </c>
      <c r="D91" s="168"/>
      <c r="E91" s="1039"/>
      <c r="F91" s="955"/>
      <c r="G91" s="170"/>
      <c r="H91" s="415"/>
      <c r="I91" s="415"/>
      <c r="J91" s="415"/>
      <c r="K91" s="415"/>
      <c r="L91" s="415"/>
      <c r="M91" s="415"/>
      <c r="N91" s="415"/>
      <c r="O91" s="415"/>
      <c r="P91" s="415"/>
      <c r="Q91" s="415"/>
      <c r="R91" s="415"/>
      <c r="S91" s="415"/>
    </row>
    <row r="92" spans="2:19" s="174" customFormat="1" ht="34.5">
      <c r="B92" s="161"/>
      <c r="C92" s="167" t="s">
        <v>383</v>
      </c>
      <c r="D92" s="168"/>
      <c r="E92" s="1039"/>
      <c r="F92" s="955"/>
      <c r="G92" s="170"/>
      <c r="H92" s="415"/>
      <c r="I92" s="415"/>
      <c r="J92" s="415"/>
      <c r="K92" s="415"/>
      <c r="L92" s="415"/>
      <c r="M92" s="415"/>
      <c r="N92" s="415"/>
      <c r="O92" s="415"/>
      <c r="P92" s="415"/>
      <c r="Q92" s="415"/>
      <c r="R92" s="415"/>
      <c r="S92" s="415"/>
    </row>
    <row r="93" spans="2:19" s="174" customFormat="1" ht="11.5">
      <c r="B93" s="161"/>
      <c r="C93" s="175" t="s">
        <v>384</v>
      </c>
      <c r="D93" s="175"/>
      <c r="E93" s="1040"/>
      <c r="F93" s="1041"/>
      <c r="G93" s="175"/>
      <c r="H93" s="996"/>
      <c r="I93" s="996"/>
      <c r="J93" s="996"/>
      <c r="K93" s="996"/>
      <c r="L93" s="997"/>
      <c r="M93" s="415"/>
      <c r="N93" s="415"/>
      <c r="O93" s="415"/>
      <c r="P93" s="415"/>
      <c r="Q93" s="415"/>
      <c r="R93" s="415"/>
      <c r="S93" s="415"/>
    </row>
    <row r="94" spans="2:19" s="174" customFormat="1" ht="11.5">
      <c r="B94" s="161"/>
      <c r="C94" s="175" t="s">
        <v>385</v>
      </c>
      <c r="D94" s="175"/>
      <c r="E94" s="1040"/>
      <c r="F94" s="1041"/>
      <c r="G94" s="175"/>
      <c r="H94" s="996"/>
      <c r="I94" s="996"/>
      <c r="J94" s="996"/>
      <c r="K94" s="996"/>
      <c r="L94" s="997"/>
      <c r="M94" s="415"/>
      <c r="N94" s="415"/>
      <c r="O94" s="415"/>
      <c r="P94" s="415"/>
      <c r="Q94" s="415"/>
      <c r="R94" s="415"/>
      <c r="S94" s="415"/>
    </row>
    <row r="95" spans="2:19" s="174" customFormat="1" ht="11.5">
      <c r="B95" s="161"/>
      <c r="C95" s="176" t="s">
        <v>386</v>
      </c>
      <c r="D95" s="168"/>
      <c r="E95" s="1039"/>
      <c r="F95" s="955"/>
      <c r="G95" s="170"/>
      <c r="H95" s="415"/>
      <c r="I95" s="415"/>
      <c r="J95" s="415"/>
      <c r="K95" s="415"/>
      <c r="L95" s="415"/>
      <c r="M95" s="415"/>
      <c r="N95" s="415"/>
      <c r="O95" s="415"/>
      <c r="P95" s="415"/>
      <c r="Q95" s="415"/>
      <c r="R95" s="415"/>
      <c r="S95" s="415"/>
    </row>
    <row r="96" spans="2:19" s="174" customFormat="1" ht="11.5">
      <c r="B96" s="161"/>
      <c r="C96" s="163" t="s">
        <v>387</v>
      </c>
      <c r="D96" s="110">
        <v>9</v>
      </c>
      <c r="E96" s="398"/>
      <c r="F96" s="1003">
        <f>E96*D96</f>
        <v>0</v>
      </c>
      <c r="G96" s="113"/>
      <c r="H96" s="415"/>
      <c r="I96" s="415"/>
      <c r="J96" s="415"/>
      <c r="K96" s="415"/>
      <c r="L96" s="415"/>
      <c r="M96" s="415"/>
      <c r="N96" s="415"/>
      <c r="O96" s="415"/>
      <c r="P96" s="415"/>
      <c r="Q96" s="415"/>
      <c r="R96" s="415"/>
      <c r="S96" s="415"/>
    </row>
    <row r="97" spans="2:19" s="174" customFormat="1" ht="11.5">
      <c r="B97" s="161"/>
      <c r="C97" s="163" t="s">
        <v>388</v>
      </c>
      <c r="D97" s="110">
        <v>8</v>
      </c>
      <c r="E97" s="398"/>
      <c r="F97" s="1003">
        <f>E97*D97</f>
        <v>0</v>
      </c>
      <c r="G97" s="113"/>
      <c r="H97" s="415"/>
      <c r="I97" s="415"/>
      <c r="J97" s="415"/>
      <c r="K97" s="415"/>
      <c r="L97" s="415"/>
      <c r="M97" s="415"/>
      <c r="N97" s="415"/>
      <c r="O97" s="415"/>
      <c r="P97" s="415"/>
      <c r="Q97" s="415"/>
      <c r="R97" s="415"/>
      <c r="S97" s="415"/>
    </row>
    <row r="98" spans="2:19" s="174" customFormat="1" ht="11.5">
      <c r="B98" s="161"/>
      <c r="C98" s="163" t="s">
        <v>389</v>
      </c>
      <c r="D98" s="110">
        <v>6</v>
      </c>
      <c r="E98" s="398"/>
      <c r="F98" s="1003">
        <f>E98*D98</f>
        <v>0</v>
      </c>
      <c r="G98" s="113"/>
      <c r="H98" s="415"/>
      <c r="I98" s="415"/>
      <c r="J98" s="415"/>
      <c r="K98" s="415"/>
      <c r="L98" s="415"/>
      <c r="M98" s="415"/>
      <c r="N98" s="415"/>
      <c r="O98" s="415"/>
      <c r="P98" s="415"/>
      <c r="Q98" s="415"/>
      <c r="R98" s="415"/>
      <c r="S98" s="415"/>
    </row>
    <row r="99" spans="2:19" s="174" customFormat="1" ht="11.5">
      <c r="B99" s="161"/>
      <c r="C99" s="163" t="s">
        <v>390</v>
      </c>
      <c r="D99" s="110">
        <v>40</v>
      </c>
      <c r="E99" s="398"/>
      <c r="F99" s="1003">
        <f>E99*D99</f>
        <v>0</v>
      </c>
      <c r="G99" s="113"/>
      <c r="H99" s="415"/>
      <c r="I99" s="415"/>
      <c r="J99" s="415"/>
      <c r="K99" s="415"/>
      <c r="L99" s="415"/>
      <c r="M99" s="415"/>
      <c r="N99" s="415"/>
      <c r="O99" s="415"/>
      <c r="P99" s="415"/>
      <c r="Q99" s="415"/>
      <c r="R99" s="415"/>
      <c r="S99" s="415"/>
    </row>
    <row r="100" spans="2:19" s="174" customFormat="1" ht="11.5">
      <c r="B100" s="161"/>
      <c r="C100" s="163" t="s">
        <v>391</v>
      </c>
      <c r="D100" s="110">
        <v>105</v>
      </c>
      <c r="E100" s="398"/>
      <c r="F100" s="1003">
        <f>E100*D100</f>
        <v>0</v>
      </c>
      <c r="G100" s="113"/>
      <c r="H100" s="415"/>
      <c r="I100" s="415"/>
      <c r="J100" s="415"/>
      <c r="K100" s="415"/>
      <c r="L100" s="415"/>
      <c r="M100" s="415"/>
      <c r="N100" s="415"/>
      <c r="O100" s="415"/>
      <c r="P100" s="415"/>
      <c r="Q100" s="415"/>
      <c r="R100" s="415"/>
      <c r="S100" s="415"/>
    </row>
    <row r="101" spans="2:19" s="174" customFormat="1" ht="11.5">
      <c r="B101" s="161"/>
      <c r="C101" s="163"/>
      <c r="D101" s="110"/>
      <c r="E101" s="144"/>
      <c r="F101" s="1001"/>
      <c r="G101" s="113"/>
      <c r="H101" s="415"/>
      <c r="I101" s="415"/>
      <c r="J101" s="415"/>
      <c r="K101" s="415"/>
      <c r="L101" s="415"/>
      <c r="M101" s="415"/>
      <c r="N101" s="415"/>
      <c r="O101" s="415"/>
      <c r="P101" s="415"/>
      <c r="Q101" s="415"/>
      <c r="R101" s="415"/>
      <c r="S101" s="415"/>
    </row>
    <row r="102" spans="2:19" s="174" customFormat="1" ht="11.5">
      <c r="B102" s="161">
        <f>MAX($B$2:B101)+1</f>
        <v>16</v>
      </c>
      <c r="C102" s="162" t="s">
        <v>392</v>
      </c>
      <c r="D102" s="168"/>
      <c r="E102" s="1042"/>
      <c r="F102" s="955"/>
      <c r="G102" s="170"/>
      <c r="H102" s="415"/>
      <c r="I102" s="415"/>
      <c r="J102" s="415"/>
      <c r="K102" s="415"/>
      <c r="L102" s="415"/>
      <c r="M102" s="415"/>
      <c r="N102" s="415"/>
      <c r="O102" s="415"/>
      <c r="P102" s="415"/>
      <c r="Q102" s="415"/>
      <c r="R102" s="415"/>
      <c r="S102" s="415"/>
    </row>
    <row r="103" spans="2:19" s="174" customFormat="1" ht="34.5">
      <c r="B103" s="161"/>
      <c r="C103" s="167" t="s">
        <v>393</v>
      </c>
      <c r="D103" s="168"/>
      <c r="E103" s="1042"/>
      <c r="F103" s="955"/>
      <c r="G103" s="170"/>
      <c r="H103" s="415"/>
      <c r="I103" s="415"/>
      <c r="J103" s="415"/>
      <c r="K103" s="415"/>
      <c r="L103" s="415"/>
      <c r="M103" s="415"/>
      <c r="N103" s="415"/>
      <c r="O103" s="415"/>
      <c r="P103" s="415"/>
      <c r="Q103" s="415"/>
      <c r="R103" s="415"/>
      <c r="S103" s="415"/>
    </row>
    <row r="104" spans="2:19" s="174" customFormat="1" ht="11.5">
      <c r="B104" s="161"/>
      <c r="C104" s="175" t="s">
        <v>384</v>
      </c>
      <c r="D104" s="175"/>
      <c r="E104" s="1043"/>
      <c r="F104" s="1041"/>
      <c r="G104" s="175"/>
      <c r="H104" s="996"/>
      <c r="I104" s="996"/>
      <c r="J104" s="996"/>
      <c r="K104" s="996"/>
      <c r="L104" s="997"/>
      <c r="M104" s="415"/>
      <c r="N104" s="415"/>
      <c r="O104" s="415"/>
      <c r="P104" s="415"/>
      <c r="Q104" s="415"/>
      <c r="R104" s="415"/>
      <c r="S104" s="415"/>
    </row>
    <row r="105" spans="2:19" s="174" customFormat="1" ht="11.5">
      <c r="B105" s="161"/>
      <c r="C105" s="175" t="s">
        <v>385</v>
      </c>
      <c r="D105" s="175"/>
      <c r="E105" s="1043"/>
      <c r="F105" s="1041"/>
      <c r="G105" s="175"/>
      <c r="H105" s="996"/>
      <c r="I105" s="996"/>
      <c r="J105" s="996"/>
      <c r="K105" s="996"/>
      <c r="L105" s="997"/>
      <c r="M105" s="415"/>
      <c r="N105" s="415"/>
      <c r="O105" s="415"/>
      <c r="P105" s="415"/>
      <c r="Q105" s="415"/>
      <c r="R105" s="415"/>
      <c r="S105" s="415"/>
    </row>
    <row r="106" spans="2:19" s="174" customFormat="1" ht="11.5">
      <c r="B106" s="161"/>
      <c r="C106" s="176" t="s">
        <v>386</v>
      </c>
      <c r="D106" s="168"/>
      <c r="E106" s="1042"/>
      <c r="F106" s="955"/>
      <c r="G106" s="170"/>
      <c r="H106" s="415"/>
      <c r="I106" s="415"/>
      <c r="J106" s="415"/>
      <c r="K106" s="415"/>
      <c r="L106" s="415"/>
      <c r="M106" s="415"/>
      <c r="N106" s="415"/>
      <c r="O106" s="415"/>
      <c r="P106" s="415"/>
      <c r="Q106" s="415"/>
      <c r="R106" s="415"/>
      <c r="S106" s="415"/>
    </row>
    <row r="107" spans="2:19" s="174" customFormat="1" ht="11.5">
      <c r="B107" s="161"/>
      <c r="C107" s="163" t="s">
        <v>394</v>
      </c>
      <c r="D107" s="110">
        <v>8</v>
      </c>
      <c r="E107" s="398">
        <v>0</v>
      </c>
      <c r="F107" s="1003">
        <f>E107*D107</f>
        <v>0</v>
      </c>
      <c r="G107" s="113"/>
      <c r="H107" s="415"/>
      <c r="I107" s="415"/>
      <c r="J107" s="415"/>
      <c r="K107" s="415"/>
      <c r="L107" s="415"/>
      <c r="M107" s="415"/>
      <c r="N107" s="415"/>
      <c r="O107" s="415"/>
      <c r="P107" s="415"/>
      <c r="Q107" s="415"/>
      <c r="R107" s="415"/>
      <c r="S107" s="415"/>
    </row>
    <row r="108" spans="2:19" s="174" customFormat="1" ht="11.5">
      <c r="B108" s="161"/>
      <c r="C108" s="163" t="s">
        <v>395</v>
      </c>
      <c r="D108" s="110">
        <v>5</v>
      </c>
      <c r="E108" s="398">
        <v>0</v>
      </c>
      <c r="F108" s="1003">
        <f>E108*D108</f>
        <v>0</v>
      </c>
      <c r="G108" s="113"/>
      <c r="H108" s="415"/>
      <c r="I108" s="415"/>
      <c r="J108" s="415"/>
      <c r="K108" s="415"/>
      <c r="L108" s="415"/>
      <c r="M108" s="415"/>
      <c r="N108" s="415"/>
      <c r="O108" s="415"/>
      <c r="P108" s="415"/>
      <c r="Q108" s="415"/>
      <c r="R108" s="415"/>
      <c r="S108" s="415"/>
    </row>
    <row r="109" spans="2:19" s="174" customFormat="1" ht="11.5">
      <c r="B109" s="161"/>
      <c r="C109" s="163" t="s">
        <v>396</v>
      </c>
      <c r="D109" s="110">
        <v>8</v>
      </c>
      <c r="E109" s="398"/>
      <c r="F109" s="1003">
        <f>E109*D109</f>
        <v>0</v>
      </c>
      <c r="G109" s="113"/>
      <c r="H109" s="415"/>
      <c r="I109" s="415"/>
      <c r="J109" s="415"/>
      <c r="K109" s="415"/>
      <c r="L109" s="415"/>
      <c r="M109" s="415"/>
      <c r="N109" s="415"/>
      <c r="O109" s="415"/>
      <c r="P109" s="415"/>
      <c r="Q109" s="415"/>
      <c r="R109" s="415"/>
      <c r="S109" s="415"/>
    </row>
    <row r="110" spans="2:19" s="174" customFormat="1" ht="11.5">
      <c r="B110" s="161"/>
      <c r="C110" s="163" t="s">
        <v>397</v>
      </c>
      <c r="D110" s="110">
        <v>8</v>
      </c>
      <c r="E110" s="398"/>
      <c r="F110" s="1003">
        <f>E110*D110</f>
        <v>0</v>
      </c>
      <c r="G110" s="113"/>
      <c r="H110" s="415"/>
      <c r="I110" s="415"/>
      <c r="J110" s="415"/>
      <c r="K110" s="415"/>
      <c r="L110" s="415"/>
      <c r="M110" s="415"/>
      <c r="N110" s="415"/>
      <c r="O110" s="415"/>
      <c r="P110" s="415"/>
      <c r="Q110" s="415"/>
      <c r="R110" s="415"/>
      <c r="S110" s="415"/>
    </row>
    <row r="111" spans="2:19" s="174" customFormat="1" ht="11.5">
      <c r="B111" s="161"/>
      <c r="C111" s="163" t="s">
        <v>398</v>
      </c>
      <c r="D111" s="110">
        <f>22+12</f>
        <v>34</v>
      </c>
      <c r="E111" s="398"/>
      <c r="F111" s="1003">
        <f>E111*D111</f>
        <v>0</v>
      </c>
      <c r="G111" s="113"/>
      <c r="H111" s="415"/>
      <c r="I111" s="415"/>
      <c r="J111" s="415"/>
      <c r="K111" s="415"/>
      <c r="L111" s="415"/>
      <c r="M111" s="415"/>
      <c r="N111" s="415"/>
      <c r="O111" s="415"/>
      <c r="P111" s="415"/>
      <c r="Q111" s="415"/>
      <c r="R111" s="415"/>
      <c r="S111" s="415"/>
    </row>
    <row r="112" spans="2:19" s="174" customFormat="1" ht="11.5">
      <c r="B112" s="161"/>
      <c r="C112" s="162"/>
      <c r="D112" s="168"/>
      <c r="E112" s="1039"/>
      <c r="F112" s="955"/>
      <c r="G112" s="170"/>
      <c r="H112" s="415"/>
      <c r="I112" s="415"/>
      <c r="J112" s="415"/>
      <c r="K112" s="415"/>
      <c r="L112" s="415"/>
      <c r="M112" s="415"/>
      <c r="N112" s="415"/>
      <c r="O112" s="415"/>
      <c r="P112" s="415"/>
      <c r="Q112" s="415"/>
      <c r="R112" s="415"/>
      <c r="S112" s="415"/>
    </row>
    <row r="113" spans="2:19" s="174" customFormat="1" ht="11.5">
      <c r="B113" s="161">
        <f>MAX($B$2:B112)+1</f>
        <v>17</v>
      </c>
      <c r="C113" s="162" t="s">
        <v>399</v>
      </c>
      <c r="D113" s="168"/>
      <c r="E113" s="1039"/>
      <c r="F113" s="955"/>
      <c r="G113" s="170"/>
      <c r="H113" s="415"/>
      <c r="I113" s="415"/>
      <c r="J113" s="415"/>
      <c r="K113" s="415"/>
      <c r="L113" s="415"/>
      <c r="M113" s="415"/>
      <c r="N113" s="415"/>
      <c r="O113" s="415"/>
      <c r="P113" s="415"/>
      <c r="Q113" s="415"/>
      <c r="R113" s="415"/>
      <c r="S113" s="415"/>
    </row>
    <row r="114" spans="2:19" s="174" customFormat="1" ht="34.5">
      <c r="B114" s="161"/>
      <c r="C114" s="167" t="s">
        <v>400</v>
      </c>
      <c r="D114" s="168"/>
      <c r="E114" s="1039"/>
      <c r="F114" s="955"/>
      <c r="G114" s="170"/>
      <c r="H114" s="415"/>
      <c r="I114" s="415"/>
      <c r="J114" s="415"/>
      <c r="K114" s="415"/>
      <c r="L114" s="415"/>
      <c r="M114" s="415"/>
      <c r="N114" s="415"/>
      <c r="O114" s="415"/>
      <c r="P114" s="415"/>
      <c r="Q114" s="415"/>
      <c r="R114" s="415"/>
      <c r="S114" s="415"/>
    </row>
    <row r="115" spans="2:19" s="174" customFormat="1" ht="11.5">
      <c r="B115" s="161"/>
      <c r="C115" s="175" t="s">
        <v>384</v>
      </c>
      <c r="D115" s="175"/>
      <c r="E115" s="1040"/>
      <c r="F115" s="1041"/>
      <c r="G115" s="175"/>
      <c r="H115" s="996"/>
      <c r="I115" s="996"/>
      <c r="J115" s="996"/>
      <c r="K115" s="996"/>
      <c r="L115" s="997"/>
      <c r="M115" s="415"/>
      <c r="N115" s="415"/>
      <c r="O115" s="415"/>
      <c r="P115" s="415"/>
      <c r="Q115" s="415"/>
      <c r="R115" s="415"/>
      <c r="S115" s="415"/>
    </row>
    <row r="116" spans="2:19" s="174" customFormat="1" ht="11.5">
      <c r="B116" s="161"/>
      <c r="C116" s="175" t="s">
        <v>385</v>
      </c>
      <c r="D116" s="175"/>
      <c r="E116" s="1040"/>
      <c r="F116" s="1041"/>
      <c r="G116" s="175"/>
      <c r="H116" s="996"/>
      <c r="I116" s="996"/>
      <c r="J116" s="996"/>
      <c r="K116" s="996"/>
      <c r="L116" s="997"/>
      <c r="M116" s="415"/>
      <c r="N116" s="415"/>
      <c r="O116" s="415"/>
      <c r="P116" s="415"/>
      <c r="Q116" s="415"/>
      <c r="R116" s="415"/>
      <c r="S116" s="415"/>
    </row>
    <row r="117" spans="2:19" s="174" customFormat="1" ht="11.5">
      <c r="B117" s="161"/>
      <c r="C117" s="176" t="s">
        <v>386</v>
      </c>
      <c r="D117" s="168"/>
      <c r="E117" s="1039"/>
      <c r="F117" s="955"/>
      <c r="G117" s="170"/>
      <c r="H117" s="415"/>
      <c r="I117" s="415"/>
      <c r="J117" s="415"/>
      <c r="K117" s="415"/>
      <c r="L117" s="415"/>
      <c r="M117" s="415"/>
      <c r="N117" s="415"/>
      <c r="O117" s="415"/>
      <c r="P117" s="415"/>
      <c r="Q117" s="415"/>
      <c r="R117" s="415"/>
      <c r="S117" s="415"/>
    </row>
    <row r="118" spans="2:19" s="174" customFormat="1" ht="11.5">
      <c r="B118" s="161"/>
      <c r="C118" s="163" t="s">
        <v>401</v>
      </c>
      <c r="D118" s="110">
        <v>2</v>
      </c>
      <c r="E118" s="398"/>
      <c r="F118" s="1003">
        <f t="shared" ref="F118:F124" si="0">E118*D118</f>
        <v>0</v>
      </c>
      <c r="G118" s="113"/>
      <c r="H118" s="415"/>
      <c r="I118" s="415"/>
      <c r="J118" s="415"/>
      <c r="K118" s="415"/>
      <c r="L118" s="415"/>
      <c r="M118" s="415"/>
      <c r="N118" s="415"/>
      <c r="O118" s="415"/>
      <c r="P118" s="415"/>
      <c r="Q118" s="415"/>
      <c r="R118" s="415"/>
      <c r="S118" s="415"/>
    </row>
    <row r="119" spans="2:19" s="174" customFormat="1" ht="11.5">
      <c r="B119" s="161"/>
      <c r="C119" s="163" t="s">
        <v>402</v>
      </c>
      <c r="D119" s="110">
        <v>1</v>
      </c>
      <c r="E119" s="398"/>
      <c r="F119" s="1003">
        <f t="shared" si="0"/>
        <v>0</v>
      </c>
      <c r="G119" s="113"/>
      <c r="H119" s="415"/>
      <c r="I119" s="415"/>
      <c r="J119" s="415"/>
      <c r="K119" s="415"/>
      <c r="L119" s="415"/>
      <c r="M119" s="415"/>
      <c r="N119" s="415"/>
      <c r="O119" s="415"/>
      <c r="P119" s="415"/>
      <c r="Q119" s="415"/>
      <c r="R119" s="415"/>
      <c r="S119" s="415"/>
    </row>
    <row r="120" spans="2:19" s="174" customFormat="1" ht="11.5">
      <c r="B120" s="161"/>
      <c r="C120" s="163" t="s">
        <v>403</v>
      </c>
      <c r="D120" s="110">
        <v>2</v>
      </c>
      <c r="E120" s="398"/>
      <c r="F120" s="1003">
        <f t="shared" si="0"/>
        <v>0</v>
      </c>
      <c r="G120" s="113"/>
      <c r="H120" s="415"/>
      <c r="I120" s="415"/>
      <c r="J120" s="415"/>
      <c r="K120" s="415"/>
      <c r="L120" s="415"/>
      <c r="M120" s="415"/>
      <c r="N120" s="415"/>
      <c r="O120" s="415"/>
      <c r="P120" s="415"/>
      <c r="Q120" s="415"/>
      <c r="R120" s="415"/>
      <c r="S120" s="415"/>
    </row>
    <row r="121" spans="2:19" s="174" customFormat="1" ht="11.5">
      <c r="B121" s="161"/>
      <c r="C121" s="163" t="s">
        <v>397</v>
      </c>
      <c r="D121" s="110">
        <v>4</v>
      </c>
      <c r="E121" s="398">
        <v>0</v>
      </c>
      <c r="F121" s="1003">
        <f t="shared" si="0"/>
        <v>0</v>
      </c>
      <c r="G121" s="113"/>
      <c r="H121" s="415"/>
      <c r="I121" s="415"/>
      <c r="J121" s="415"/>
      <c r="K121" s="415"/>
      <c r="L121" s="415"/>
      <c r="M121" s="415"/>
      <c r="N121" s="415"/>
      <c r="O121" s="415"/>
      <c r="P121" s="415"/>
      <c r="Q121" s="415"/>
      <c r="R121" s="415"/>
      <c r="S121" s="415"/>
    </row>
    <row r="122" spans="2:19" s="174" customFormat="1" ht="11.5">
      <c r="B122" s="161"/>
      <c r="C122" s="163" t="s">
        <v>404</v>
      </c>
      <c r="D122" s="110">
        <v>2</v>
      </c>
      <c r="E122" s="398"/>
      <c r="F122" s="1003">
        <f t="shared" si="0"/>
        <v>0</v>
      </c>
      <c r="G122" s="113"/>
      <c r="H122" s="415"/>
      <c r="I122" s="415"/>
      <c r="J122" s="415"/>
      <c r="K122" s="415"/>
      <c r="L122" s="415"/>
      <c r="M122" s="415"/>
      <c r="N122" s="415"/>
      <c r="O122" s="415"/>
      <c r="P122" s="415"/>
      <c r="Q122" s="415"/>
      <c r="R122" s="415"/>
      <c r="S122" s="415"/>
    </row>
    <row r="123" spans="2:19" s="174" customFormat="1" ht="11.5">
      <c r="B123" s="161"/>
      <c r="C123" s="163" t="s">
        <v>405</v>
      </c>
      <c r="D123" s="110">
        <v>2</v>
      </c>
      <c r="E123" s="398"/>
      <c r="F123" s="1003">
        <f t="shared" si="0"/>
        <v>0</v>
      </c>
      <c r="G123" s="113"/>
      <c r="H123" s="415"/>
      <c r="I123" s="415"/>
      <c r="J123" s="415"/>
      <c r="K123" s="415"/>
      <c r="L123" s="415"/>
      <c r="M123" s="415"/>
      <c r="N123" s="415"/>
      <c r="O123" s="415"/>
      <c r="P123" s="415"/>
      <c r="Q123" s="415"/>
      <c r="R123" s="415"/>
      <c r="S123" s="415"/>
    </row>
    <row r="124" spans="2:19" s="174" customFormat="1" ht="11.5">
      <c r="B124" s="161"/>
      <c r="C124" s="163" t="s">
        <v>398</v>
      </c>
      <c r="D124" s="110">
        <v>8</v>
      </c>
      <c r="E124" s="398"/>
      <c r="F124" s="1003">
        <f t="shared" si="0"/>
        <v>0</v>
      </c>
      <c r="G124" s="113"/>
      <c r="H124" s="415"/>
      <c r="I124" s="415"/>
      <c r="J124" s="415"/>
      <c r="K124" s="415"/>
      <c r="L124" s="415"/>
      <c r="M124" s="415"/>
      <c r="N124" s="415"/>
      <c r="O124" s="415"/>
      <c r="P124" s="415"/>
      <c r="Q124" s="415"/>
      <c r="R124" s="415"/>
      <c r="S124" s="415"/>
    </row>
    <row r="125" spans="2:19" s="174" customFormat="1" ht="11.5">
      <c r="B125" s="161"/>
      <c r="C125" s="162"/>
      <c r="D125" s="168"/>
      <c r="E125" s="1039"/>
      <c r="F125" s="955"/>
      <c r="G125" s="170"/>
      <c r="H125" s="415"/>
      <c r="I125" s="415"/>
      <c r="J125" s="415"/>
      <c r="K125" s="415"/>
      <c r="L125" s="415"/>
      <c r="M125" s="415"/>
      <c r="N125" s="415"/>
      <c r="O125" s="415"/>
      <c r="P125" s="415"/>
      <c r="Q125" s="415"/>
      <c r="R125" s="415"/>
      <c r="S125" s="415"/>
    </row>
    <row r="126" spans="2:19" s="174" customFormat="1" ht="11.5">
      <c r="B126" s="161">
        <f>MAX($B$2:B125)+1</f>
        <v>18</v>
      </c>
      <c r="C126" s="162" t="s">
        <v>406</v>
      </c>
      <c r="D126" s="168"/>
      <c r="E126" s="1039"/>
      <c r="F126" s="955"/>
      <c r="G126" s="170"/>
      <c r="H126" s="415"/>
      <c r="I126" s="415"/>
      <c r="J126" s="415"/>
      <c r="K126" s="415"/>
      <c r="L126" s="415"/>
      <c r="M126" s="415"/>
      <c r="N126" s="415"/>
      <c r="O126" s="415"/>
      <c r="P126" s="415"/>
      <c r="Q126" s="415"/>
      <c r="R126" s="415"/>
      <c r="S126" s="415"/>
    </row>
    <row r="127" spans="2:19" s="174" customFormat="1" ht="34.5">
      <c r="B127" s="161"/>
      <c r="C127" s="167" t="s">
        <v>407</v>
      </c>
      <c r="D127" s="168"/>
      <c r="E127" s="1039"/>
      <c r="F127" s="955"/>
      <c r="G127" s="170"/>
      <c r="H127" s="415"/>
      <c r="I127" s="415"/>
      <c r="J127" s="415"/>
      <c r="K127" s="415"/>
      <c r="L127" s="415"/>
      <c r="M127" s="415"/>
      <c r="N127" s="415"/>
      <c r="O127" s="415"/>
      <c r="P127" s="415"/>
      <c r="Q127" s="415"/>
      <c r="R127" s="415"/>
      <c r="S127" s="415"/>
    </row>
    <row r="128" spans="2:19" s="174" customFormat="1" ht="11.5">
      <c r="B128" s="161"/>
      <c r="C128" s="175" t="s">
        <v>384</v>
      </c>
      <c r="D128" s="175"/>
      <c r="E128" s="1040"/>
      <c r="F128" s="1041"/>
      <c r="G128" s="175"/>
      <c r="H128" s="996"/>
      <c r="I128" s="996"/>
      <c r="J128" s="996"/>
      <c r="K128" s="996"/>
      <c r="L128" s="997"/>
      <c r="M128" s="415"/>
      <c r="N128" s="415"/>
      <c r="O128" s="415"/>
      <c r="P128" s="415"/>
      <c r="Q128" s="415"/>
      <c r="R128" s="415"/>
      <c r="S128" s="415"/>
    </row>
    <row r="129" spans="2:19" s="174" customFormat="1" ht="11.5">
      <c r="B129" s="161"/>
      <c r="C129" s="175" t="s">
        <v>385</v>
      </c>
      <c r="D129" s="175"/>
      <c r="E129" s="1040"/>
      <c r="F129" s="1041"/>
      <c r="G129" s="175"/>
      <c r="H129" s="996"/>
      <c r="I129" s="996"/>
      <c r="J129" s="996"/>
      <c r="K129" s="996"/>
      <c r="L129" s="997"/>
      <c r="M129" s="415"/>
      <c r="N129" s="415"/>
      <c r="O129" s="415"/>
      <c r="P129" s="415"/>
      <c r="Q129" s="415"/>
      <c r="R129" s="415"/>
      <c r="S129" s="415"/>
    </row>
    <row r="130" spans="2:19" s="174" customFormat="1" ht="11.5">
      <c r="B130" s="161"/>
      <c r="C130" s="176" t="s">
        <v>386</v>
      </c>
      <c r="D130" s="168"/>
      <c r="E130" s="1039"/>
      <c r="F130" s="955"/>
      <c r="G130" s="170"/>
      <c r="H130" s="415"/>
      <c r="I130" s="415"/>
      <c r="J130" s="415"/>
      <c r="K130" s="415"/>
      <c r="L130" s="415"/>
      <c r="M130" s="415"/>
      <c r="N130" s="415"/>
      <c r="O130" s="415"/>
      <c r="P130" s="415"/>
      <c r="Q130" s="415"/>
      <c r="R130" s="415"/>
      <c r="S130" s="415"/>
    </row>
    <row r="131" spans="2:19" s="174" customFormat="1" ht="11.5">
      <c r="B131" s="161"/>
      <c r="C131" s="163" t="s">
        <v>401</v>
      </c>
      <c r="D131" s="110">
        <v>2</v>
      </c>
      <c r="E131" s="398"/>
      <c r="F131" s="1003">
        <f>E131*D131</f>
        <v>0</v>
      </c>
      <c r="G131" s="113"/>
      <c r="H131" s="415"/>
      <c r="I131" s="415"/>
      <c r="J131" s="415"/>
      <c r="K131" s="415"/>
      <c r="L131" s="415"/>
      <c r="M131" s="415"/>
      <c r="N131" s="415"/>
      <c r="O131" s="415"/>
      <c r="P131" s="415"/>
      <c r="Q131" s="415"/>
      <c r="R131" s="415"/>
      <c r="S131" s="415"/>
    </row>
    <row r="132" spans="2:19" s="174" customFormat="1" ht="11.5">
      <c r="B132" s="161"/>
      <c r="C132" s="163" t="s">
        <v>404</v>
      </c>
      <c r="D132" s="110">
        <v>2</v>
      </c>
      <c r="E132" s="398"/>
      <c r="F132" s="1003">
        <f>E132*D132</f>
        <v>0</v>
      </c>
      <c r="G132" s="113"/>
      <c r="H132" s="415"/>
      <c r="I132" s="415"/>
      <c r="J132" s="415"/>
      <c r="K132" s="415"/>
      <c r="L132" s="415"/>
      <c r="M132" s="415"/>
      <c r="N132" s="415"/>
      <c r="O132" s="415"/>
      <c r="P132" s="415"/>
      <c r="Q132" s="415"/>
      <c r="R132" s="415"/>
      <c r="S132" s="415"/>
    </row>
    <row r="133" spans="2:19" s="174" customFormat="1" ht="11.5">
      <c r="B133" s="161"/>
      <c r="C133" s="163" t="s">
        <v>405</v>
      </c>
      <c r="D133" s="110">
        <v>2</v>
      </c>
      <c r="E133" s="398"/>
      <c r="F133" s="1003">
        <f>E133*D133</f>
        <v>0</v>
      </c>
      <c r="G133" s="113"/>
      <c r="H133" s="415"/>
      <c r="I133" s="415"/>
      <c r="J133" s="415"/>
      <c r="K133" s="415"/>
      <c r="L133" s="415"/>
      <c r="M133" s="415"/>
      <c r="N133" s="415"/>
      <c r="O133" s="415"/>
      <c r="P133" s="415"/>
      <c r="Q133" s="415"/>
      <c r="R133" s="415"/>
      <c r="S133" s="415"/>
    </row>
    <row r="134" spans="2:19" s="174" customFormat="1" ht="11.5">
      <c r="B134" s="161"/>
      <c r="C134" s="162"/>
      <c r="D134" s="168"/>
      <c r="E134" s="1039"/>
      <c r="F134" s="955"/>
      <c r="G134" s="170"/>
      <c r="H134" s="415"/>
      <c r="I134" s="415"/>
      <c r="J134" s="415"/>
      <c r="K134" s="415"/>
      <c r="L134" s="415"/>
      <c r="M134" s="415"/>
      <c r="N134" s="415"/>
      <c r="O134" s="415"/>
      <c r="P134" s="415"/>
      <c r="Q134" s="415"/>
      <c r="R134" s="415"/>
      <c r="S134" s="415"/>
    </row>
    <row r="135" spans="2:19" s="174" customFormat="1" ht="11.5">
      <c r="B135" s="161">
        <f>MAX($B$2:B134)+1</f>
        <v>19</v>
      </c>
      <c r="C135" s="162" t="s">
        <v>408</v>
      </c>
      <c r="D135" s="168"/>
      <c r="E135" s="1039"/>
      <c r="F135" s="955"/>
      <c r="G135" s="170"/>
      <c r="H135" s="415"/>
      <c r="I135" s="415"/>
      <c r="J135" s="415"/>
      <c r="K135" s="415"/>
      <c r="L135" s="415"/>
      <c r="M135" s="415"/>
      <c r="N135" s="415"/>
      <c r="O135" s="415"/>
      <c r="P135" s="415"/>
      <c r="Q135" s="415"/>
      <c r="R135" s="415"/>
      <c r="S135" s="415"/>
    </row>
    <row r="136" spans="2:19" s="174" customFormat="1" ht="23">
      <c r="B136" s="161"/>
      <c r="C136" s="167" t="s">
        <v>409</v>
      </c>
      <c r="D136" s="168"/>
      <c r="E136" s="1039"/>
      <c r="F136" s="955"/>
      <c r="G136" s="170"/>
      <c r="H136" s="415"/>
      <c r="I136" s="415"/>
      <c r="J136" s="415"/>
      <c r="K136" s="415"/>
      <c r="L136" s="415"/>
      <c r="M136" s="415"/>
      <c r="N136" s="415"/>
      <c r="O136" s="415"/>
      <c r="P136" s="415"/>
      <c r="Q136" s="415"/>
      <c r="R136" s="415"/>
      <c r="S136" s="415"/>
    </row>
    <row r="137" spans="2:19" s="174" customFormat="1" ht="11.5">
      <c r="B137" s="161"/>
      <c r="C137" s="175" t="s">
        <v>384</v>
      </c>
      <c r="D137" s="175"/>
      <c r="E137" s="1040"/>
      <c r="F137" s="1041"/>
      <c r="G137" s="175"/>
      <c r="H137" s="996"/>
      <c r="I137" s="996"/>
      <c r="J137" s="996"/>
      <c r="K137" s="996"/>
      <c r="L137" s="997"/>
      <c r="M137" s="415"/>
      <c r="N137" s="415"/>
      <c r="O137" s="415"/>
      <c r="P137" s="415"/>
      <c r="Q137" s="415"/>
      <c r="R137" s="415"/>
      <c r="S137" s="415"/>
    </row>
    <row r="138" spans="2:19" s="174" customFormat="1" ht="11.5">
      <c r="B138" s="161"/>
      <c r="C138" s="175" t="s">
        <v>385</v>
      </c>
      <c r="D138" s="175"/>
      <c r="E138" s="1040"/>
      <c r="F138" s="1041"/>
      <c r="G138" s="175"/>
      <c r="H138" s="996"/>
      <c r="I138" s="996"/>
      <c r="J138" s="996"/>
      <c r="K138" s="996"/>
      <c r="L138" s="997"/>
      <c r="M138" s="415"/>
      <c r="N138" s="415"/>
      <c r="O138" s="415"/>
      <c r="P138" s="415"/>
      <c r="Q138" s="415"/>
      <c r="R138" s="415"/>
      <c r="S138" s="415"/>
    </row>
    <row r="139" spans="2:19" s="174" customFormat="1" ht="11.5">
      <c r="B139" s="161"/>
      <c r="C139" s="176" t="s">
        <v>386</v>
      </c>
      <c r="D139" s="168"/>
      <c r="E139" s="1039"/>
      <c r="F139" s="955"/>
      <c r="G139" s="170"/>
      <c r="H139" s="415"/>
      <c r="I139" s="415"/>
      <c r="J139" s="415"/>
      <c r="K139" s="415"/>
      <c r="L139" s="415"/>
      <c r="M139" s="415"/>
      <c r="N139" s="415"/>
      <c r="O139" s="415"/>
      <c r="P139" s="415"/>
      <c r="Q139" s="415"/>
      <c r="R139" s="415"/>
      <c r="S139" s="415"/>
    </row>
    <row r="140" spans="2:19" s="174" customFormat="1" ht="11.5">
      <c r="B140" s="161"/>
      <c r="C140" s="163" t="s">
        <v>410</v>
      </c>
      <c r="D140" s="110">
        <v>2</v>
      </c>
      <c r="E140" s="398"/>
      <c r="F140" s="1003">
        <f>E140*D140</f>
        <v>0</v>
      </c>
      <c r="G140" s="113"/>
      <c r="H140" s="415"/>
      <c r="I140" s="415"/>
      <c r="J140" s="415"/>
      <c r="K140" s="415"/>
      <c r="L140" s="415"/>
      <c r="M140" s="415"/>
      <c r="N140" s="415"/>
      <c r="O140" s="415"/>
      <c r="P140" s="415"/>
      <c r="Q140" s="415"/>
      <c r="R140" s="415"/>
      <c r="S140" s="415"/>
    </row>
    <row r="141" spans="2:19" s="174" customFormat="1" ht="11.5">
      <c r="B141" s="161"/>
      <c r="C141" s="163" t="s">
        <v>411</v>
      </c>
      <c r="D141" s="110">
        <v>2</v>
      </c>
      <c r="E141" s="398"/>
      <c r="F141" s="1003">
        <f>E141*D141</f>
        <v>0</v>
      </c>
      <c r="G141" s="113"/>
      <c r="H141" s="415"/>
      <c r="I141" s="415"/>
      <c r="J141" s="415"/>
      <c r="K141" s="415"/>
      <c r="L141" s="415"/>
      <c r="M141" s="415"/>
      <c r="N141" s="415"/>
      <c r="O141" s="415"/>
      <c r="P141" s="415"/>
      <c r="Q141" s="415"/>
      <c r="R141" s="415"/>
      <c r="S141" s="415"/>
    </row>
    <row r="142" spans="2:19" s="174" customFormat="1" ht="11.5">
      <c r="B142" s="161"/>
      <c r="C142" s="163" t="s">
        <v>412</v>
      </c>
      <c r="D142" s="110">
        <v>2</v>
      </c>
      <c r="E142" s="398"/>
      <c r="F142" s="1003">
        <f>E142*D142</f>
        <v>0</v>
      </c>
      <c r="G142" s="113"/>
      <c r="H142" s="415"/>
      <c r="I142" s="415"/>
      <c r="J142" s="415"/>
      <c r="K142" s="415"/>
      <c r="L142" s="415"/>
      <c r="M142" s="415"/>
      <c r="N142" s="415"/>
      <c r="O142" s="415"/>
      <c r="P142" s="415"/>
      <c r="Q142" s="415"/>
      <c r="R142" s="415"/>
      <c r="S142" s="415"/>
    </row>
    <row r="143" spans="2:19" s="174" customFormat="1" ht="11.5">
      <c r="B143" s="161"/>
      <c r="C143" s="163" t="s">
        <v>413</v>
      </c>
      <c r="D143" s="110">
        <v>2</v>
      </c>
      <c r="E143" s="398"/>
      <c r="F143" s="1003">
        <f>E143*D143</f>
        <v>0</v>
      </c>
      <c r="G143" s="113"/>
      <c r="H143" s="415"/>
      <c r="I143" s="415"/>
      <c r="J143" s="415"/>
      <c r="K143" s="415"/>
      <c r="L143" s="415"/>
      <c r="M143" s="415"/>
      <c r="N143" s="415"/>
      <c r="O143" s="415"/>
      <c r="P143" s="415"/>
      <c r="Q143" s="415"/>
      <c r="R143" s="415"/>
      <c r="S143" s="415"/>
    </row>
    <row r="144" spans="2:19" s="174" customFormat="1" ht="11.5">
      <c r="B144" s="161"/>
      <c r="C144" s="163" t="s">
        <v>414</v>
      </c>
      <c r="D144" s="110">
        <v>2</v>
      </c>
      <c r="E144" s="398"/>
      <c r="F144" s="1003">
        <f>E144*D144</f>
        <v>0</v>
      </c>
      <c r="G144" s="113"/>
      <c r="H144" s="415"/>
      <c r="I144" s="415"/>
      <c r="J144" s="415"/>
      <c r="K144" s="415"/>
      <c r="L144" s="415"/>
      <c r="M144" s="415"/>
      <c r="N144" s="415"/>
      <c r="O144" s="415"/>
      <c r="P144" s="415"/>
      <c r="Q144" s="415"/>
      <c r="R144" s="415"/>
      <c r="S144" s="415"/>
    </row>
    <row r="145" spans="2:19" s="174" customFormat="1" ht="11.5">
      <c r="B145" s="161"/>
      <c r="C145" s="162"/>
      <c r="D145" s="168"/>
      <c r="E145" s="1039"/>
      <c r="F145" s="955"/>
      <c r="G145" s="170"/>
      <c r="H145" s="415"/>
      <c r="I145" s="415"/>
      <c r="J145" s="415"/>
      <c r="K145" s="415"/>
      <c r="L145" s="415"/>
      <c r="M145" s="415"/>
      <c r="N145" s="415"/>
      <c r="O145" s="415"/>
      <c r="P145" s="415"/>
      <c r="Q145" s="415"/>
      <c r="R145" s="415"/>
      <c r="S145" s="415"/>
    </row>
    <row r="146" spans="2:19" s="174" customFormat="1" ht="11.5">
      <c r="B146" s="161">
        <f>MAX($B$2:B145)+1</f>
        <v>20</v>
      </c>
      <c r="C146" s="162" t="s">
        <v>415</v>
      </c>
      <c r="D146" s="168"/>
      <c r="E146" s="1039"/>
      <c r="F146" s="955"/>
      <c r="G146" s="170"/>
      <c r="H146" s="415"/>
      <c r="I146" s="415"/>
      <c r="J146" s="415"/>
      <c r="K146" s="415"/>
      <c r="L146" s="415"/>
      <c r="M146" s="415"/>
      <c r="N146" s="415"/>
      <c r="O146" s="415"/>
      <c r="P146" s="415"/>
      <c r="Q146" s="415"/>
      <c r="R146" s="415"/>
      <c r="S146" s="415"/>
    </row>
    <row r="147" spans="2:19" s="174" customFormat="1" ht="34.5">
      <c r="B147" s="161"/>
      <c r="C147" s="167" t="s">
        <v>416</v>
      </c>
      <c r="D147" s="168"/>
      <c r="E147" s="1039"/>
      <c r="F147" s="955"/>
      <c r="G147" s="170"/>
      <c r="H147" s="415"/>
      <c r="I147" s="415"/>
      <c r="J147" s="415"/>
      <c r="K147" s="415"/>
      <c r="L147" s="415"/>
      <c r="M147" s="415"/>
      <c r="N147" s="415"/>
      <c r="O147" s="415"/>
      <c r="P147" s="415"/>
      <c r="Q147" s="415"/>
      <c r="R147" s="415"/>
      <c r="S147" s="415"/>
    </row>
    <row r="148" spans="2:19" s="174" customFormat="1" ht="11.5">
      <c r="B148" s="161"/>
      <c r="C148" s="175" t="s">
        <v>384</v>
      </c>
      <c r="D148" s="175"/>
      <c r="E148" s="1040"/>
      <c r="F148" s="1041"/>
      <c r="G148" s="175"/>
      <c r="H148" s="996"/>
      <c r="I148" s="996"/>
      <c r="J148" s="996"/>
      <c r="K148" s="996"/>
      <c r="L148" s="997"/>
      <c r="M148" s="415"/>
      <c r="N148" s="415"/>
      <c r="O148" s="415"/>
      <c r="P148" s="415"/>
      <c r="Q148" s="415"/>
      <c r="R148" s="415"/>
      <c r="S148" s="415"/>
    </row>
    <row r="149" spans="2:19" s="174" customFormat="1" ht="11.5">
      <c r="B149" s="161"/>
      <c r="C149" s="175" t="s">
        <v>385</v>
      </c>
      <c r="D149" s="175"/>
      <c r="E149" s="1040"/>
      <c r="F149" s="1041"/>
      <c r="G149" s="175"/>
      <c r="H149" s="996"/>
      <c r="I149" s="996"/>
      <c r="J149" s="996"/>
      <c r="K149" s="996"/>
      <c r="L149" s="997"/>
      <c r="M149" s="415"/>
      <c r="N149" s="415"/>
      <c r="O149" s="415"/>
      <c r="P149" s="415"/>
      <c r="Q149" s="415"/>
      <c r="R149" s="415"/>
      <c r="S149" s="415"/>
    </row>
    <row r="150" spans="2:19" s="174" customFormat="1" ht="11.5">
      <c r="B150" s="161"/>
      <c r="C150" s="176" t="s">
        <v>386</v>
      </c>
      <c r="D150" s="168"/>
      <c r="E150" s="1039"/>
      <c r="F150" s="955"/>
      <c r="G150" s="170"/>
      <c r="H150" s="415"/>
      <c r="I150" s="415"/>
      <c r="J150" s="415"/>
      <c r="K150" s="415"/>
      <c r="L150" s="415"/>
      <c r="M150" s="415"/>
      <c r="N150" s="415"/>
      <c r="O150" s="415"/>
      <c r="P150" s="415"/>
      <c r="Q150" s="415"/>
      <c r="R150" s="415"/>
      <c r="S150" s="415"/>
    </row>
    <row r="151" spans="2:19" s="174" customFormat="1" ht="11.5">
      <c r="B151" s="161"/>
      <c r="C151" s="163" t="s">
        <v>417</v>
      </c>
      <c r="D151" s="110">
        <v>2</v>
      </c>
      <c r="E151" s="398"/>
      <c r="F151" s="1003">
        <f>E151*D151</f>
        <v>0</v>
      </c>
      <c r="G151" s="113"/>
      <c r="H151" s="415"/>
      <c r="I151" s="415"/>
      <c r="J151" s="415"/>
      <c r="K151" s="415"/>
      <c r="L151" s="415"/>
      <c r="M151" s="415"/>
      <c r="N151" s="415"/>
      <c r="O151" s="415"/>
      <c r="P151" s="415"/>
      <c r="Q151" s="415"/>
      <c r="R151" s="415"/>
      <c r="S151" s="415"/>
    </row>
    <row r="152" spans="2:19" s="174" customFormat="1" ht="11.5">
      <c r="B152" s="161"/>
      <c r="C152" s="163" t="s">
        <v>418</v>
      </c>
      <c r="D152" s="110">
        <v>3</v>
      </c>
      <c r="E152" s="398"/>
      <c r="F152" s="1003">
        <f>E152*D152</f>
        <v>0</v>
      </c>
      <c r="G152" s="113"/>
      <c r="H152" s="415"/>
      <c r="I152" s="415"/>
      <c r="J152" s="415"/>
      <c r="K152" s="415"/>
      <c r="L152" s="415"/>
      <c r="M152" s="415"/>
      <c r="N152" s="415"/>
      <c r="O152" s="415"/>
      <c r="P152" s="415"/>
      <c r="Q152" s="415"/>
      <c r="R152" s="415"/>
      <c r="S152" s="415"/>
    </row>
    <row r="153" spans="2:19" s="174" customFormat="1" ht="11.5">
      <c r="B153" s="161"/>
      <c r="C153" s="163" t="s">
        <v>419</v>
      </c>
      <c r="D153" s="110">
        <v>11</v>
      </c>
      <c r="E153" s="398"/>
      <c r="F153" s="1003">
        <f>E153*D153</f>
        <v>0</v>
      </c>
      <c r="G153" s="113"/>
      <c r="H153" s="415"/>
      <c r="I153" s="415"/>
      <c r="J153" s="415"/>
      <c r="K153" s="415"/>
      <c r="L153" s="415"/>
      <c r="M153" s="415"/>
      <c r="N153" s="415"/>
      <c r="O153" s="415"/>
      <c r="P153" s="415"/>
      <c r="Q153" s="415"/>
      <c r="R153" s="415"/>
      <c r="S153" s="415"/>
    </row>
    <row r="154" spans="2:19" s="174" customFormat="1" ht="11.5">
      <c r="B154" s="161"/>
      <c r="C154" s="162"/>
      <c r="D154" s="168"/>
      <c r="E154" s="1042"/>
      <c r="F154" s="955"/>
      <c r="G154" s="170"/>
      <c r="H154" s="415"/>
      <c r="I154" s="415"/>
      <c r="J154" s="415"/>
      <c r="K154" s="415"/>
      <c r="L154" s="415"/>
      <c r="M154" s="415"/>
      <c r="N154" s="415"/>
      <c r="O154" s="415"/>
      <c r="P154" s="415"/>
      <c r="Q154" s="415"/>
      <c r="R154" s="415"/>
      <c r="S154" s="415"/>
    </row>
    <row r="155" spans="2:19" s="174" customFormat="1" ht="11.5">
      <c r="B155" s="161">
        <f>MAX($B$2:B136)+1</f>
        <v>20</v>
      </c>
      <c r="C155" s="162" t="s">
        <v>420</v>
      </c>
      <c r="D155" s="168"/>
      <c r="E155" s="1042"/>
      <c r="F155" s="955"/>
      <c r="G155" s="170"/>
      <c r="H155" s="415"/>
      <c r="I155" s="415"/>
      <c r="J155" s="415"/>
      <c r="K155" s="415"/>
      <c r="L155" s="415"/>
      <c r="M155" s="415"/>
      <c r="N155" s="415"/>
      <c r="O155" s="415"/>
      <c r="P155" s="415"/>
      <c r="Q155" s="415"/>
      <c r="R155" s="415"/>
      <c r="S155" s="415"/>
    </row>
    <row r="156" spans="2:19" s="174" customFormat="1" ht="34.5">
      <c r="B156" s="161"/>
      <c r="C156" s="167" t="s">
        <v>421</v>
      </c>
      <c r="D156" s="168"/>
      <c r="E156" s="1042"/>
      <c r="F156" s="955"/>
      <c r="G156" s="170"/>
      <c r="H156" s="415"/>
      <c r="I156" s="415"/>
      <c r="J156" s="415"/>
      <c r="K156" s="415"/>
      <c r="L156" s="415"/>
      <c r="M156" s="415"/>
      <c r="N156" s="415"/>
      <c r="O156" s="415"/>
      <c r="P156" s="415"/>
      <c r="Q156" s="415"/>
      <c r="R156" s="415"/>
      <c r="S156" s="415"/>
    </row>
    <row r="157" spans="2:19" s="174" customFormat="1" ht="11.5">
      <c r="B157" s="161"/>
      <c r="C157" s="175" t="s">
        <v>384</v>
      </c>
      <c r="D157" s="175"/>
      <c r="E157" s="1043"/>
      <c r="F157" s="1041"/>
      <c r="G157" s="175"/>
      <c r="H157" s="996"/>
      <c r="I157" s="996"/>
      <c r="J157" s="996"/>
      <c r="K157" s="996"/>
      <c r="L157" s="997"/>
      <c r="M157" s="415"/>
      <c r="N157" s="415"/>
      <c r="O157" s="415"/>
      <c r="P157" s="415"/>
      <c r="Q157" s="415"/>
      <c r="R157" s="415"/>
      <c r="S157" s="415"/>
    </row>
    <row r="158" spans="2:19" s="174" customFormat="1" ht="11.5">
      <c r="B158" s="161"/>
      <c r="C158" s="175" t="s">
        <v>385</v>
      </c>
      <c r="D158" s="175"/>
      <c r="E158" s="1043"/>
      <c r="F158" s="1041"/>
      <c r="G158" s="175"/>
      <c r="H158" s="996"/>
      <c r="I158" s="996"/>
      <c r="J158" s="996"/>
      <c r="K158" s="996"/>
      <c r="L158" s="997"/>
      <c r="M158" s="415"/>
      <c r="N158" s="415"/>
      <c r="O158" s="415"/>
      <c r="P158" s="415"/>
      <c r="Q158" s="415"/>
      <c r="R158" s="415"/>
      <c r="S158" s="415"/>
    </row>
    <row r="159" spans="2:19" s="174" customFormat="1" ht="11.5">
      <c r="B159" s="161"/>
      <c r="C159" s="176" t="s">
        <v>386</v>
      </c>
      <c r="D159" s="168"/>
      <c r="E159" s="1042"/>
      <c r="F159" s="955"/>
      <c r="G159" s="170"/>
      <c r="H159" s="415"/>
      <c r="I159" s="415"/>
      <c r="J159" s="415"/>
      <c r="K159" s="415"/>
      <c r="L159" s="415"/>
      <c r="M159" s="415"/>
      <c r="N159" s="415"/>
      <c r="O159" s="415"/>
      <c r="P159" s="415"/>
      <c r="Q159" s="415"/>
      <c r="R159" s="415"/>
      <c r="S159" s="415"/>
    </row>
    <row r="160" spans="2:19" s="174" customFormat="1" ht="11.5">
      <c r="B160" s="161"/>
      <c r="C160" s="163" t="s">
        <v>422</v>
      </c>
      <c r="D160" s="110">
        <v>2</v>
      </c>
      <c r="E160" s="398"/>
      <c r="F160" s="1003">
        <f>E160*D160</f>
        <v>0</v>
      </c>
      <c r="G160" s="113"/>
      <c r="H160" s="415"/>
      <c r="I160" s="415"/>
      <c r="J160" s="415"/>
      <c r="K160" s="415"/>
      <c r="L160" s="415"/>
      <c r="M160" s="415"/>
      <c r="N160" s="415"/>
      <c r="O160" s="415"/>
      <c r="P160" s="415"/>
      <c r="Q160" s="415"/>
      <c r="R160" s="415"/>
      <c r="S160" s="415"/>
    </row>
    <row r="161" spans="2:19" s="174" customFormat="1" ht="11.5">
      <c r="B161" s="161"/>
      <c r="C161" s="163" t="s">
        <v>423</v>
      </c>
      <c r="D161" s="110">
        <v>2</v>
      </c>
      <c r="E161" s="398"/>
      <c r="F161" s="1003">
        <f>E161*D161</f>
        <v>0</v>
      </c>
      <c r="G161" s="113"/>
      <c r="H161" s="415"/>
      <c r="I161" s="415"/>
      <c r="J161" s="415"/>
      <c r="K161" s="415"/>
      <c r="L161" s="415"/>
      <c r="M161" s="415"/>
      <c r="N161" s="415"/>
      <c r="O161" s="415"/>
      <c r="P161" s="415"/>
      <c r="Q161" s="415"/>
      <c r="R161" s="415"/>
      <c r="S161" s="415"/>
    </row>
    <row r="162" spans="2:19" s="174" customFormat="1" ht="11.5">
      <c r="B162" s="161"/>
      <c r="C162" s="163" t="s">
        <v>424</v>
      </c>
      <c r="D162" s="110">
        <v>2</v>
      </c>
      <c r="E162" s="398"/>
      <c r="F162" s="1003">
        <f>E162*D162</f>
        <v>0</v>
      </c>
      <c r="G162" s="113"/>
      <c r="H162" s="415"/>
      <c r="I162" s="415"/>
      <c r="J162" s="415"/>
      <c r="K162" s="415"/>
      <c r="L162" s="415"/>
      <c r="M162" s="415"/>
      <c r="N162" s="415"/>
      <c r="O162" s="415"/>
      <c r="P162" s="415"/>
      <c r="Q162" s="415"/>
      <c r="R162" s="415"/>
      <c r="S162" s="415"/>
    </row>
    <row r="163" spans="2:19" s="174" customFormat="1" ht="11.5">
      <c r="B163" s="161"/>
      <c r="C163" s="162"/>
      <c r="D163" s="168"/>
      <c r="E163" s="1039"/>
      <c r="F163" s="955"/>
      <c r="G163" s="170"/>
      <c r="H163" s="415"/>
      <c r="I163" s="415"/>
      <c r="J163" s="415"/>
      <c r="K163" s="415"/>
      <c r="L163" s="415"/>
      <c r="M163" s="415"/>
      <c r="N163" s="415"/>
      <c r="O163" s="415"/>
      <c r="P163" s="415"/>
      <c r="Q163" s="415"/>
      <c r="R163" s="415"/>
      <c r="S163" s="415"/>
    </row>
    <row r="164" spans="2:19" s="174" customFormat="1" ht="11.5">
      <c r="B164" s="161">
        <f>MAX($B$2:B163)+1</f>
        <v>21</v>
      </c>
      <c r="C164" s="162" t="s">
        <v>425</v>
      </c>
      <c r="D164" s="168"/>
      <c r="E164" s="1039"/>
      <c r="F164" s="955"/>
      <c r="G164" s="170"/>
      <c r="H164" s="415"/>
      <c r="I164" s="415"/>
      <c r="J164" s="415"/>
      <c r="K164" s="415"/>
      <c r="L164" s="415"/>
      <c r="M164" s="415"/>
      <c r="N164" s="415"/>
      <c r="O164" s="415"/>
      <c r="P164" s="415"/>
      <c r="Q164" s="415"/>
      <c r="R164" s="415"/>
      <c r="S164" s="415"/>
    </row>
    <row r="165" spans="2:19" s="174" customFormat="1" ht="34.5">
      <c r="B165" s="161"/>
      <c r="C165" s="167" t="s">
        <v>426</v>
      </c>
      <c r="D165" s="168"/>
      <c r="E165" s="1039"/>
      <c r="F165" s="955"/>
      <c r="G165" s="170"/>
      <c r="H165" s="415"/>
      <c r="I165" s="415"/>
      <c r="J165" s="415"/>
      <c r="K165" s="415"/>
      <c r="L165" s="415"/>
      <c r="M165" s="415"/>
      <c r="N165" s="415"/>
      <c r="O165" s="415"/>
      <c r="P165" s="415"/>
      <c r="Q165" s="415"/>
      <c r="R165" s="415"/>
      <c r="S165" s="415"/>
    </row>
    <row r="166" spans="2:19" s="174" customFormat="1" ht="11.5">
      <c r="B166" s="161"/>
      <c r="C166" s="175" t="s">
        <v>384</v>
      </c>
      <c r="D166" s="175"/>
      <c r="E166" s="1040"/>
      <c r="F166" s="1041"/>
      <c r="G166" s="175"/>
      <c r="H166" s="996"/>
      <c r="I166" s="996"/>
      <c r="J166" s="996"/>
      <c r="K166" s="996"/>
      <c r="L166" s="997"/>
      <c r="M166" s="415"/>
      <c r="N166" s="415"/>
      <c r="O166" s="415"/>
      <c r="P166" s="415"/>
      <c r="Q166" s="415"/>
      <c r="R166" s="415"/>
      <c r="S166" s="415"/>
    </row>
    <row r="167" spans="2:19" s="174" customFormat="1" ht="11.5">
      <c r="B167" s="161"/>
      <c r="C167" s="175" t="s">
        <v>385</v>
      </c>
      <c r="D167" s="175"/>
      <c r="E167" s="1040"/>
      <c r="F167" s="1041"/>
      <c r="G167" s="175"/>
      <c r="H167" s="996"/>
      <c r="I167" s="996"/>
      <c r="J167" s="996"/>
      <c r="K167" s="996"/>
      <c r="L167" s="997"/>
      <c r="M167" s="415"/>
      <c r="N167" s="415"/>
      <c r="O167" s="415"/>
      <c r="P167" s="415"/>
      <c r="Q167" s="415"/>
      <c r="R167" s="415"/>
      <c r="S167" s="415"/>
    </row>
    <row r="168" spans="2:19" s="174" customFormat="1" ht="11.5">
      <c r="B168" s="161"/>
      <c r="C168" s="176" t="s">
        <v>386</v>
      </c>
      <c r="D168" s="168"/>
      <c r="E168" s="1039"/>
      <c r="F168" s="955"/>
      <c r="G168" s="170"/>
      <c r="H168" s="415"/>
      <c r="I168" s="415"/>
      <c r="J168" s="415"/>
      <c r="K168" s="415"/>
      <c r="L168" s="415"/>
      <c r="M168" s="415"/>
      <c r="N168" s="415"/>
      <c r="O168" s="415"/>
      <c r="P168" s="415"/>
      <c r="Q168" s="415"/>
      <c r="R168" s="415"/>
      <c r="S168" s="415"/>
    </row>
    <row r="169" spans="2:19" s="174" customFormat="1" ht="11.5">
      <c r="B169" s="161"/>
      <c r="C169" s="163" t="s">
        <v>427</v>
      </c>
      <c r="D169" s="110">
        <v>2</v>
      </c>
      <c r="E169" s="398"/>
      <c r="F169" s="1003">
        <f>E169*D169</f>
        <v>0</v>
      </c>
      <c r="G169" s="113"/>
      <c r="H169" s="415"/>
      <c r="I169" s="415"/>
      <c r="J169" s="415"/>
      <c r="K169" s="415"/>
      <c r="L169" s="415"/>
      <c r="M169" s="415"/>
      <c r="N169" s="415"/>
      <c r="O169" s="415"/>
      <c r="P169" s="415"/>
      <c r="Q169" s="415"/>
      <c r="R169" s="415"/>
      <c r="S169" s="415"/>
    </row>
    <row r="170" spans="2:19" s="174" customFormat="1" ht="11.5">
      <c r="B170" s="161"/>
      <c r="C170" s="163" t="s">
        <v>428</v>
      </c>
      <c r="D170" s="110">
        <v>2</v>
      </c>
      <c r="E170" s="398"/>
      <c r="F170" s="1003">
        <f>E170*D170</f>
        <v>0</v>
      </c>
      <c r="G170" s="113"/>
      <c r="H170" s="415"/>
      <c r="I170" s="415"/>
      <c r="J170" s="415"/>
      <c r="K170" s="415"/>
      <c r="L170" s="415"/>
      <c r="M170" s="415"/>
      <c r="N170" s="415"/>
      <c r="O170" s="415"/>
      <c r="P170" s="415"/>
      <c r="Q170" s="415"/>
      <c r="R170" s="415"/>
      <c r="S170" s="415"/>
    </row>
    <row r="171" spans="2:19" s="174" customFormat="1" ht="11.5">
      <c r="B171" s="161"/>
      <c r="C171" s="163" t="s">
        <v>429</v>
      </c>
      <c r="D171" s="110">
        <v>12</v>
      </c>
      <c r="E171" s="398"/>
      <c r="F171" s="1003">
        <f>E171*D171</f>
        <v>0</v>
      </c>
      <c r="G171" s="113"/>
      <c r="H171" s="415"/>
      <c r="I171" s="415"/>
      <c r="J171" s="415"/>
      <c r="K171" s="415"/>
      <c r="L171" s="415"/>
      <c r="M171" s="415"/>
      <c r="N171" s="415"/>
      <c r="O171" s="415"/>
      <c r="P171" s="415"/>
      <c r="Q171" s="415"/>
      <c r="R171" s="415"/>
      <c r="S171" s="415"/>
    </row>
    <row r="172" spans="2:19" s="174" customFormat="1" ht="11.5">
      <c r="B172" s="161"/>
      <c r="C172" s="163" t="s">
        <v>430</v>
      </c>
      <c r="D172" s="110">
        <v>2</v>
      </c>
      <c r="E172" s="398"/>
      <c r="F172" s="1003">
        <f>E172*D172</f>
        <v>0</v>
      </c>
      <c r="G172" s="113"/>
      <c r="H172" s="415"/>
      <c r="I172" s="415"/>
      <c r="J172" s="415"/>
      <c r="K172" s="415"/>
      <c r="L172" s="415"/>
      <c r="M172" s="415"/>
      <c r="N172" s="415"/>
      <c r="O172" s="415"/>
      <c r="P172" s="415"/>
      <c r="Q172" s="415"/>
      <c r="R172" s="415"/>
      <c r="S172" s="415"/>
    </row>
    <row r="173" spans="2:19" s="174" customFormat="1" ht="11.5">
      <c r="B173" s="161"/>
      <c r="C173" s="163" t="s">
        <v>431</v>
      </c>
      <c r="D173" s="110">
        <f>2+12</f>
        <v>14</v>
      </c>
      <c r="E173" s="398"/>
      <c r="F173" s="1003">
        <f>E173*D173</f>
        <v>0</v>
      </c>
      <c r="G173" s="113"/>
      <c r="H173" s="415"/>
      <c r="I173" s="415"/>
      <c r="J173" s="415"/>
      <c r="K173" s="415"/>
      <c r="L173" s="415"/>
      <c r="M173" s="415"/>
      <c r="N173" s="415"/>
      <c r="O173" s="415"/>
      <c r="P173" s="415"/>
      <c r="Q173" s="415"/>
      <c r="R173" s="415"/>
      <c r="S173" s="415"/>
    </row>
    <row r="174" spans="2:19" s="174" customFormat="1" ht="11.5">
      <c r="B174" s="161"/>
      <c r="C174" s="162"/>
      <c r="D174" s="168"/>
      <c r="E174" s="1039"/>
      <c r="F174" s="955"/>
      <c r="G174" s="170"/>
      <c r="H174" s="415"/>
      <c r="I174" s="415"/>
      <c r="J174" s="415"/>
      <c r="K174" s="415"/>
      <c r="L174" s="415"/>
      <c r="M174" s="415"/>
      <c r="N174" s="415"/>
      <c r="O174" s="415"/>
      <c r="P174" s="415"/>
      <c r="Q174" s="415"/>
      <c r="R174" s="415"/>
      <c r="S174" s="415"/>
    </row>
    <row r="175" spans="2:19" s="174" customFormat="1" ht="11.5">
      <c r="B175" s="161">
        <f>MAX($B$2:B174)+1</f>
        <v>22</v>
      </c>
      <c r="C175" s="162" t="s">
        <v>432</v>
      </c>
      <c r="D175" s="168"/>
      <c r="E175" s="1039"/>
      <c r="F175" s="955"/>
      <c r="G175" s="170"/>
      <c r="H175" s="415"/>
      <c r="I175" s="415"/>
      <c r="J175" s="415"/>
      <c r="K175" s="415"/>
      <c r="L175" s="415"/>
      <c r="M175" s="415"/>
      <c r="N175" s="415"/>
      <c r="O175" s="415"/>
      <c r="P175" s="415"/>
      <c r="Q175" s="415"/>
      <c r="R175" s="415"/>
      <c r="S175" s="415"/>
    </row>
    <row r="176" spans="2:19" s="174" customFormat="1" ht="34.5">
      <c r="B176" s="161"/>
      <c r="C176" s="167" t="s">
        <v>433</v>
      </c>
      <c r="D176" s="168"/>
      <c r="E176" s="1039"/>
      <c r="F176" s="955"/>
      <c r="G176" s="170"/>
      <c r="H176" s="415"/>
      <c r="I176" s="415"/>
      <c r="J176" s="415"/>
      <c r="K176" s="415"/>
      <c r="L176" s="415"/>
      <c r="M176" s="415"/>
      <c r="N176" s="415"/>
      <c r="O176" s="415"/>
      <c r="P176" s="415"/>
      <c r="Q176" s="415"/>
      <c r="R176" s="415"/>
      <c r="S176" s="415"/>
    </row>
    <row r="177" spans="2:19" s="174" customFormat="1" ht="11.5">
      <c r="B177" s="161"/>
      <c r="C177" s="175" t="s">
        <v>384</v>
      </c>
      <c r="D177" s="175"/>
      <c r="E177" s="1040"/>
      <c r="F177" s="1041"/>
      <c r="G177" s="175"/>
      <c r="H177" s="996"/>
      <c r="I177" s="996"/>
      <c r="J177" s="996"/>
      <c r="K177" s="996"/>
      <c r="L177" s="997"/>
      <c r="M177" s="415"/>
      <c r="N177" s="415"/>
      <c r="O177" s="415"/>
      <c r="P177" s="415"/>
      <c r="Q177" s="415"/>
      <c r="R177" s="415"/>
      <c r="S177" s="415"/>
    </row>
    <row r="178" spans="2:19" s="174" customFormat="1" ht="11.5">
      <c r="B178" s="161"/>
      <c r="C178" s="175" t="s">
        <v>385</v>
      </c>
      <c r="D178" s="175"/>
      <c r="E178" s="1040"/>
      <c r="F178" s="1041"/>
      <c r="G178" s="175"/>
      <c r="H178" s="996"/>
      <c r="I178" s="996"/>
      <c r="J178" s="996"/>
      <c r="K178" s="996"/>
      <c r="L178" s="997"/>
      <c r="M178" s="415"/>
      <c r="N178" s="415"/>
      <c r="O178" s="415"/>
      <c r="P178" s="415"/>
      <c r="Q178" s="415"/>
      <c r="R178" s="415"/>
      <c r="S178" s="415"/>
    </row>
    <row r="179" spans="2:19" s="174" customFormat="1" ht="11.5">
      <c r="B179" s="161"/>
      <c r="C179" s="176" t="s">
        <v>386</v>
      </c>
      <c r="D179" s="168"/>
      <c r="E179" s="1039"/>
      <c r="F179" s="955"/>
      <c r="G179" s="170"/>
      <c r="H179" s="415"/>
      <c r="I179" s="415"/>
      <c r="J179" s="415"/>
      <c r="K179" s="415"/>
      <c r="L179" s="415"/>
      <c r="M179" s="415"/>
      <c r="N179" s="415"/>
      <c r="O179" s="415"/>
      <c r="P179" s="415"/>
      <c r="Q179" s="415"/>
      <c r="R179" s="415"/>
      <c r="S179" s="415"/>
    </row>
    <row r="180" spans="2:19" s="174" customFormat="1" ht="11.5">
      <c r="B180" s="161"/>
      <c r="C180" s="163" t="s">
        <v>434</v>
      </c>
      <c r="D180" s="110">
        <v>4</v>
      </c>
      <c r="E180" s="398"/>
      <c r="F180" s="1003">
        <f>E180*D180</f>
        <v>0</v>
      </c>
      <c r="G180" s="113"/>
      <c r="H180" s="415"/>
      <c r="I180" s="415"/>
      <c r="J180" s="415"/>
      <c r="K180" s="415"/>
      <c r="L180" s="415"/>
      <c r="M180" s="415"/>
      <c r="N180" s="415"/>
      <c r="O180" s="415"/>
      <c r="P180" s="415"/>
      <c r="Q180" s="415"/>
      <c r="R180" s="415"/>
      <c r="S180" s="415"/>
    </row>
    <row r="181" spans="2:19" s="174" customFormat="1" ht="11.5">
      <c r="B181" s="161"/>
      <c r="C181" s="163" t="s">
        <v>435</v>
      </c>
      <c r="D181" s="110">
        <v>2</v>
      </c>
      <c r="E181" s="398"/>
      <c r="F181" s="1003">
        <f>E181*D181</f>
        <v>0</v>
      </c>
      <c r="G181" s="113"/>
      <c r="H181" s="415"/>
      <c r="I181" s="415"/>
      <c r="J181" s="415"/>
      <c r="K181" s="415"/>
      <c r="L181" s="415"/>
      <c r="M181" s="415"/>
      <c r="N181" s="415"/>
      <c r="O181" s="415"/>
      <c r="P181" s="415"/>
      <c r="Q181" s="415"/>
      <c r="R181" s="415"/>
      <c r="S181" s="415"/>
    </row>
    <row r="182" spans="2:19" s="174" customFormat="1" ht="11.5">
      <c r="B182" s="161"/>
      <c r="C182" s="162"/>
      <c r="D182" s="168"/>
      <c r="E182" s="1039"/>
      <c r="F182" s="955"/>
      <c r="G182" s="170"/>
      <c r="H182" s="415"/>
      <c r="I182" s="415"/>
      <c r="J182" s="415"/>
      <c r="K182" s="415"/>
      <c r="L182" s="415"/>
      <c r="M182" s="415"/>
      <c r="N182" s="415"/>
      <c r="O182" s="415"/>
      <c r="P182" s="415"/>
      <c r="Q182" s="415"/>
      <c r="R182" s="415"/>
      <c r="S182" s="415"/>
    </row>
    <row r="183" spans="2:19" s="174" customFormat="1" ht="11.5">
      <c r="B183" s="161">
        <f>MAX($B$2:B174)+1</f>
        <v>22</v>
      </c>
      <c r="C183" s="162" t="s">
        <v>436</v>
      </c>
      <c r="D183" s="168"/>
      <c r="E183" s="1039"/>
      <c r="F183" s="955"/>
      <c r="G183" s="170"/>
      <c r="H183" s="415"/>
      <c r="I183" s="415"/>
      <c r="J183" s="415"/>
      <c r="K183" s="415"/>
      <c r="L183" s="415"/>
      <c r="M183" s="415"/>
      <c r="N183" s="415"/>
      <c r="O183" s="415"/>
      <c r="P183" s="415"/>
      <c r="Q183" s="415"/>
      <c r="R183" s="415"/>
      <c r="S183" s="415"/>
    </row>
    <row r="184" spans="2:19" s="174" customFormat="1" ht="34.5">
      <c r="B184" s="161"/>
      <c r="C184" s="167" t="s">
        <v>426</v>
      </c>
      <c r="D184" s="168"/>
      <c r="E184" s="1039"/>
      <c r="F184" s="955"/>
      <c r="G184" s="170"/>
      <c r="H184" s="415"/>
      <c r="I184" s="415"/>
      <c r="J184" s="415"/>
      <c r="K184" s="415"/>
      <c r="L184" s="415"/>
      <c r="M184" s="415"/>
      <c r="N184" s="415"/>
      <c r="O184" s="415"/>
      <c r="P184" s="415"/>
      <c r="Q184" s="415"/>
      <c r="R184" s="415"/>
      <c r="S184" s="415"/>
    </row>
    <row r="185" spans="2:19" s="174" customFormat="1" ht="11.5">
      <c r="B185" s="161"/>
      <c r="C185" s="175" t="s">
        <v>384</v>
      </c>
      <c r="D185" s="175"/>
      <c r="E185" s="1040"/>
      <c r="F185" s="1041"/>
      <c r="G185" s="175"/>
      <c r="H185" s="996"/>
      <c r="I185" s="996"/>
      <c r="J185" s="996"/>
      <c r="K185" s="996"/>
      <c r="L185" s="997"/>
      <c r="M185" s="415"/>
      <c r="N185" s="415"/>
      <c r="O185" s="415"/>
      <c r="P185" s="415"/>
      <c r="Q185" s="415"/>
      <c r="R185" s="415"/>
      <c r="S185" s="415"/>
    </row>
    <row r="186" spans="2:19" s="174" customFormat="1" ht="11.5">
      <c r="B186" s="161"/>
      <c r="C186" s="175" t="s">
        <v>385</v>
      </c>
      <c r="D186" s="175"/>
      <c r="E186" s="1040"/>
      <c r="F186" s="1041"/>
      <c r="G186" s="175"/>
      <c r="H186" s="996"/>
      <c r="I186" s="996"/>
      <c r="J186" s="996"/>
      <c r="K186" s="996"/>
      <c r="L186" s="997"/>
      <c r="M186" s="415"/>
      <c r="N186" s="415"/>
      <c r="O186" s="415"/>
      <c r="P186" s="415"/>
      <c r="Q186" s="415"/>
      <c r="R186" s="415"/>
      <c r="S186" s="415"/>
    </row>
    <row r="187" spans="2:19" s="174" customFormat="1" ht="11.5">
      <c r="B187" s="161"/>
      <c r="C187" s="176" t="s">
        <v>386</v>
      </c>
      <c r="D187" s="168"/>
      <c r="E187" s="1039"/>
      <c r="F187" s="955"/>
      <c r="G187" s="170"/>
      <c r="H187" s="415"/>
      <c r="I187" s="415"/>
      <c r="J187" s="415"/>
      <c r="K187" s="415"/>
      <c r="L187" s="415"/>
      <c r="M187" s="415"/>
      <c r="N187" s="415"/>
      <c r="O187" s="415"/>
      <c r="P187" s="415"/>
      <c r="Q187" s="415"/>
      <c r="R187" s="415"/>
      <c r="S187" s="415"/>
    </row>
    <row r="188" spans="2:19" s="174" customFormat="1" ht="11.5">
      <c r="B188" s="161"/>
      <c r="C188" s="163" t="s">
        <v>437</v>
      </c>
      <c r="D188" s="110">
        <v>4</v>
      </c>
      <c r="E188" s="398"/>
      <c r="F188" s="1003">
        <f>E188*D188</f>
        <v>0</v>
      </c>
      <c r="G188" s="113"/>
      <c r="H188" s="415"/>
      <c r="I188" s="415"/>
      <c r="J188" s="415"/>
      <c r="K188" s="415"/>
      <c r="L188" s="415"/>
      <c r="M188" s="415"/>
      <c r="N188" s="415"/>
      <c r="O188" s="415"/>
      <c r="P188" s="415"/>
      <c r="Q188" s="415"/>
      <c r="R188" s="415"/>
      <c r="S188" s="415"/>
    </row>
    <row r="189" spans="2:19" s="174" customFormat="1" ht="11.5">
      <c r="B189" s="161"/>
      <c r="C189" s="162"/>
      <c r="D189" s="168"/>
      <c r="E189" s="1039"/>
      <c r="F189" s="955"/>
      <c r="G189" s="170"/>
      <c r="H189" s="415"/>
      <c r="I189" s="415"/>
      <c r="J189" s="415"/>
      <c r="K189" s="415"/>
      <c r="L189" s="415"/>
      <c r="M189" s="415"/>
      <c r="N189" s="415"/>
      <c r="O189" s="415"/>
      <c r="P189" s="415"/>
      <c r="Q189" s="415"/>
      <c r="R189" s="415"/>
      <c r="S189" s="415"/>
    </row>
    <row r="190" spans="2:19" s="177" customFormat="1" ht="11.5">
      <c r="B190" s="159">
        <f>MAX($B$12:B189)+1</f>
        <v>23</v>
      </c>
      <c r="C190" s="143" t="s">
        <v>438</v>
      </c>
      <c r="D190" s="150"/>
      <c r="E190" s="402"/>
      <c r="F190" s="432"/>
      <c r="H190" s="998"/>
      <c r="I190" s="998"/>
      <c r="J190" s="998"/>
      <c r="K190" s="998"/>
      <c r="L190" s="998"/>
      <c r="M190" s="998"/>
      <c r="N190" s="998"/>
      <c r="O190" s="998"/>
      <c r="P190" s="998"/>
      <c r="Q190" s="998"/>
      <c r="R190" s="998"/>
      <c r="S190" s="998"/>
    </row>
    <row r="191" spans="2:19" s="177" customFormat="1" ht="115">
      <c r="B191" s="178"/>
      <c r="C191" s="146" t="s">
        <v>439</v>
      </c>
      <c r="D191" s="150"/>
      <c r="E191" s="402"/>
      <c r="F191" s="432"/>
      <c r="H191" s="998"/>
      <c r="I191" s="998"/>
      <c r="J191" s="998"/>
      <c r="K191" s="998"/>
      <c r="L191" s="998"/>
      <c r="M191" s="998"/>
      <c r="N191" s="998"/>
      <c r="O191" s="998"/>
      <c r="P191" s="998"/>
      <c r="Q191" s="998"/>
      <c r="R191" s="998"/>
      <c r="S191" s="998"/>
    </row>
    <row r="192" spans="2:19" s="152" customFormat="1" ht="12">
      <c r="B192" s="153"/>
      <c r="C192" s="147" t="s">
        <v>340</v>
      </c>
      <c r="D192" s="150"/>
      <c r="E192" s="402"/>
      <c r="F192" s="432"/>
      <c r="H192" s="417"/>
      <c r="I192" s="417"/>
      <c r="J192" s="417"/>
      <c r="K192" s="417"/>
      <c r="L192" s="417"/>
      <c r="M192" s="417"/>
      <c r="N192" s="417"/>
      <c r="O192" s="417"/>
      <c r="P192" s="417"/>
      <c r="Q192" s="417"/>
      <c r="R192" s="417"/>
      <c r="S192" s="417"/>
    </row>
    <row r="193" spans="2:19" s="152" customFormat="1" ht="11.5">
      <c r="B193" s="153"/>
      <c r="C193" s="148" t="s">
        <v>440</v>
      </c>
      <c r="D193" s="150"/>
      <c r="E193" s="402"/>
      <c r="F193" s="432"/>
      <c r="H193" s="417"/>
      <c r="I193" s="417"/>
      <c r="J193" s="417"/>
      <c r="K193" s="417"/>
      <c r="L193" s="417"/>
      <c r="M193" s="417"/>
      <c r="N193" s="417"/>
      <c r="O193" s="417"/>
      <c r="P193" s="417"/>
      <c r="Q193" s="417"/>
      <c r="R193" s="417"/>
      <c r="S193" s="417"/>
    </row>
    <row r="194" spans="2:19" s="152" customFormat="1" ht="11.5">
      <c r="B194" s="153"/>
      <c r="C194" s="148" t="s">
        <v>441</v>
      </c>
      <c r="D194" s="150"/>
      <c r="E194" s="402"/>
      <c r="F194" s="432"/>
      <c r="H194" s="417"/>
      <c r="I194" s="417"/>
      <c r="J194" s="417"/>
      <c r="K194" s="417"/>
      <c r="L194" s="417"/>
      <c r="M194" s="417"/>
      <c r="N194" s="417"/>
      <c r="O194" s="417"/>
      <c r="P194" s="417"/>
      <c r="Q194" s="417"/>
      <c r="R194" s="417"/>
      <c r="S194" s="417"/>
    </row>
    <row r="195" spans="2:19" s="152" customFormat="1" ht="12">
      <c r="B195" s="153"/>
      <c r="C195" s="147" t="s">
        <v>343</v>
      </c>
      <c r="D195" s="150"/>
      <c r="E195" s="402"/>
      <c r="F195" s="432"/>
      <c r="H195" s="417"/>
      <c r="I195" s="417"/>
      <c r="J195" s="417"/>
      <c r="K195" s="417"/>
      <c r="L195" s="417"/>
      <c r="M195" s="417"/>
      <c r="N195" s="417"/>
      <c r="O195" s="417"/>
      <c r="P195" s="417"/>
      <c r="Q195" s="417"/>
      <c r="R195" s="417"/>
      <c r="S195" s="417"/>
    </row>
    <row r="196" spans="2:19" s="152" customFormat="1" ht="11.25" customHeight="1">
      <c r="B196" s="153"/>
      <c r="C196" s="146" t="s">
        <v>442</v>
      </c>
      <c r="D196" s="150"/>
      <c r="E196" s="402"/>
      <c r="F196" s="432"/>
      <c r="H196" s="417"/>
      <c r="I196" s="417"/>
      <c r="J196" s="417"/>
      <c r="K196" s="417"/>
      <c r="L196" s="417"/>
      <c r="M196" s="417"/>
      <c r="N196" s="417"/>
      <c r="O196" s="417"/>
      <c r="P196" s="417"/>
      <c r="Q196" s="417"/>
      <c r="R196" s="417"/>
      <c r="S196" s="417"/>
    </row>
    <row r="197" spans="2:19" s="152" customFormat="1" ht="11.5">
      <c r="B197" s="153"/>
      <c r="C197" s="117" t="s">
        <v>443</v>
      </c>
      <c r="D197" s="150">
        <v>9</v>
      </c>
      <c r="E197" s="399"/>
      <c r="F197" s="1002">
        <f t="shared" ref="F197:F201" si="1">E197*D197</f>
        <v>0</v>
      </c>
      <c r="H197" s="417"/>
      <c r="I197" s="417"/>
      <c r="J197" s="417"/>
      <c r="K197" s="417"/>
      <c r="L197" s="417"/>
      <c r="M197" s="417"/>
      <c r="N197" s="417"/>
      <c r="O197" s="417"/>
      <c r="P197" s="417"/>
      <c r="Q197" s="417"/>
      <c r="R197" s="417"/>
      <c r="S197" s="417"/>
    </row>
    <row r="198" spans="2:19" s="152" customFormat="1" ht="11.5">
      <c r="B198" s="153"/>
      <c r="C198" s="117" t="s">
        <v>444</v>
      </c>
      <c r="D198" s="150">
        <v>8</v>
      </c>
      <c r="E198" s="399"/>
      <c r="F198" s="1002">
        <f t="shared" si="1"/>
        <v>0</v>
      </c>
      <c r="H198" s="417"/>
      <c r="I198" s="417"/>
      <c r="J198" s="417"/>
      <c r="K198" s="417"/>
      <c r="L198" s="417"/>
      <c r="M198" s="417"/>
      <c r="N198" s="417"/>
      <c r="O198" s="417"/>
      <c r="P198" s="417"/>
      <c r="Q198" s="417"/>
      <c r="R198" s="417"/>
      <c r="S198" s="417"/>
    </row>
    <row r="199" spans="2:19" s="152" customFormat="1" ht="11.5">
      <c r="B199" s="153"/>
      <c r="C199" s="117" t="s">
        <v>445</v>
      </c>
      <c r="D199" s="150">
        <v>6</v>
      </c>
      <c r="E199" s="399"/>
      <c r="F199" s="1002">
        <f t="shared" si="1"/>
        <v>0</v>
      </c>
      <c r="H199" s="417"/>
      <c r="I199" s="417"/>
      <c r="J199" s="417"/>
      <c r="K199" s="417"/>
      <c r="L199" s="417"/>
      <c r="M199" s="417"/>
      <c r="N199" s="417"/>
      <c r="O199" s="417"/>
      <c r="P199" s="417"/>
      <c r="Q199" s="417"/>
      <c r="R199" s="417"/>
      <c r="S199" s="417"/>
    </row>
    <row r="200" spans="2:19" s="152" customFormat="1" ht="11.5">
      <c r="B200" s="153"/>
      <c r="C200" s="117" t="s">
        <v>446</v>
      </c>
      <c r="D200" s="150">
        <v>40</v>
      </c>
      <c r="E200" s="399"/>
      <c r="F200" s="1002">
        <f t="shared" si="1"/>
        <v>0</v>
      </c>
      <c r="H200" s="417"/>
      <c r="I200" s="417"/>
      <c r="J200" s="417"/>
      <c r="K200" s="417"/>
      <c r="L200" s="417"/>
      <c r="M200" s="417"/>
      <c r="N200" s="417"/>
      <c r="O200" s="417"/>
      <c r="P200" s="417"/>
      <c r="Q200" s="417"/>
      <c r="R200" s="417"/>
      <c r="S200" s="417"/>
    </row>
    <row r="201" spans="2:19" s="152" customFormat="1" ht="11.5">
      <c r="B201" s="153"/>
      <c r="C201" s="117" t="s">
        <v>447</v>
      </c>
      <c r="D201" s="150">
        <v>115</v>
      </c>
      <c r="E201" s="399"/>
      <c r="F201" s="1002">
        <f t="shared" si="1"/>
        <v>0</v>
      </c>
      <c r="H201" s="417"/>
      <c r="I201" s="417"/>
      <c r="J201" s="417"/>
      <c r="K201" s="417"/>
      <c r="L201" s="417"/>
      <c r="M201" s="417"/>
      <c r="N201" s="417"/>
      <c r="O201" s="417"/>
      <c r="P201" s="417"/>
      <c r="Q201" s="417"/>
      <c r="R201" s="417"/>
      <c r="S201" s="417"/>
    </row>
    <row r="202" spans="2:19" s="177" customFormat="1" ht="11.5">
      <c r="B202" s="178"/>
      <c r="C202" s="156"/>
      <c r="D202" s="150"/>
      <c r="E202" s="402"/>
      <c r="F202" s="1006"/>
      <c r="H202" s="998"/>
      <c r="I202" s="998"/>
      <c r="J202" s="998"/>
      <c r="K202" s="998"/>
      <c r="L202" s="998"/>
      <c r="M202" s="998"/>
      <c r="N202" s="998"/>
      <c r="O202" s="998"/>
      <c r="P202" s="998"/>
      <c r="Q202" s="998"/>
      <c r="R202" s="998"/>
      <c r="S202" s="998"/>
    </row>
    <row r="203" spans="2:19" s="113" customFormat="1" ht="11.5">
      <c r="B203" s="142">
        <f>MAX($B$12:B202)+1</f>
        <v>24</v>
      </c>
      <c r="C203" s="143" t="s">
        <v>448</v>
      </c>
      <c r="D203" s="110"/>
      <c r="E203" s="401"/>
      <c r="F203" s="1001"/>
      <c r="H203" s="422"/>
      <c r="I203" s="422"/>
      <c r="J203" s="422"/>
      <c r="K203" s="422"/>
      <c r="L203" s="422"/>
      <c r="M203" s="422"/>
      <c r="N203" s="422"/>
      <c r="O203" s="422"/>
      <c r="P203" s="422"/>
      <c r="Q203" s="422"/>
      <c r="R203" s="422"/>
      <c r="S203" s="422"/>
    </row>
    <row r="204" spans="2:19" s="113" customFormat="1" ht="11.5">
      <c r="B204" s="145"/>
      <c r="C204" s="146" t="s">
        <v>449</v>
      </c>
      <c r="D204" s="110">
        <v>2</v>
      </c>
      <c r="E204" s="398"/>
      <c r="F204" s="1003">
        <f>E204*D204</f>
        <v>0</v>
      </c>
      <c r="H204" s="422"/>
      <c r="I204" s="422"/>
      <c r="J204" s="422"/>
      <c r="K204" s="422"/>
      <c r="L204" s="422"/>
      <c r="M204" s="422"/>
      <c r="N204" s="422"/>
      <c r="O204" s="422"/>
      <c r="P204" s="422"/>
      <c r="Q204" s="422"/>
      <c r="R204" s="422"/>
      <c r="S204" s="422"/>
    </row>
    <row r="205" spans="2:19" s="113" customFormat="1" ht="11.5">
      <c r="B205" s="145"/>
      <c r="C205" s="156"/>
      <c r="D205" s="110"/>
      <c r="E205" s="401"/>
      <c r="F205" s="1001"/>
      <c r="H205" s="422"/>
      <c r="I205" s="422"/>
      <c r="J205" s="422"/>
      <c r="K205" s="422"/>
      <c r="L205" s="422"/>
      <c r="M205" s="422"/>
      <c r="N205" s="422"/>
      <c r="O205" s="422"/>
      <c r="P205" s="422"/>
      <c r="Q205" s="422"/>
      <c r="R205" s="422"/>
      <c r="S205" s="422"/>
    </row>
    <row r="206" spans="2:19" s="113" customFormat="1" ht="11.5">
      <c r="B206" s="161">
        <f>MAX($B$2:B205)+1</f>
        <v>25</v>
      </c>
      <c r="C206" s="143" t="s">
        <v>450</v>
      </c>
      <c r="D206" s="110"/>
      <c r="E206" s="401"/>
      <c r="F206" s="1001"/>
      <c r="H206" s="422"/>
      <c r="I206" s="422"/>
      <c r="J206" s="422"/>
      <c r="K206" s="422"/>
      <c r="L206" s="422"/>
      <c r="M206" s="422"/>
      <c r="N206" s="422"/>
      <c r="O206" s="422"/>
      <c r="P206" s="422"/>
      <c r="Q206" s="422"/>
      <c r="R206" s="422"/>
      <c r="S206" s="422"/>
    </row>
    <row r="207" spans="2:19" s="113" customFormat="1" ht="11.5">
      <c r="B207" s="157"/>
      <c r="C207" s="146" t="s">
        <v>451</v>
      </c>
      <c r="D207" s="110"/>
      <c r="E207" s="401"/>
      <c r="F207" s="1001"/>
      <c r="H207" s="422"/>
      <c r="I207" s="422"/>
      <c r="J207" s="422"/>
      <c r="K207" s="422"/>
      <c r="L207" s="422"/>
      <c r="M207" s="422"/>
      <c r="N207" s="422"/>
      <c r="O207" s="422"/>
      <c r="P207" s="422"/>
      <c r="Q207" s="422"/>
      <c r="R207" s="422"/>
      <c r="S207" s="422"/>
    </row>
    <row r="208" spans="2:19" s="113" customFormat="1" ht="11.5">
      <c r="B208" s="145"/>
      <c r="C208" s="146" t="s">
        <v>452</v>
      </c>
      <c r="D208" s="110">
        <v>4</v>
      </c>
      <c r="E208" s="398"/>
      <c r="F208" s="1003">
        <f>E208*D208</f>
        <v>0</v>
      </c>
      <c r="H208" s="422"/>
      <c r="I208" s="422"/>
      <c r="J208" s="422"/>
      <c r="K208" s="422"/>
      <c r="L208" s="422"/>
      <c r="M208" s="422"/>
      <c r="N208" s="422"/>
      <c r="O208" s="422"/>
      <c r="P208" s="422"/>
      <c r="Q208" s="422"/>
      <c r="R208" s="422"/>
      <c r="S208" s="422"/>
    </row>
    <row r="209" spans="2:19" s="113" customFormat="1" ht="11.5">
      <c r="B209" s="145"/>
      <c r="C209" s="146"/>
      <c r="D209" s="110"/>
      <c r="E209" s="144"/>
      <c r="F209" s="1001"/>
      <c r="H209" s="422"/>
      <c r="I209" s="422"/>
      <c r="J209" s="422"/>
      <c r="K209" s="422"/>
      <c r="L209" s="422"/>
      <c r="M209" s="422"/>
      <c r="N209" s="422"/>
      <c r="O209" s="422"/>
      <c r="P209" s="422"/>
      <c r="Q209" s="422"/>
      <c r="R209" s="422"/>
      <c r="S209" s="422"/>
    </row>
    <row r="210" spans="2:19" s="121" customFormat="1" ht="15.5">
      <c r="B210" s="140"/>
      <c r="C210" s="140" t="s">
        <v>453</v>
      </c>
      <c r="D210" s="140"/>
      <c r="E210" s="1033"/>
      <c r="F210" s="1034"/>
      <c r="H210" s="991"/>
      <c r="I210" s="991"/>
      <c r="J210" s="991"/>
      <c r="K210" s="991"/>
      <c r="L210" s="991"/>
      <c r="M210" s="991"/>
      <c r="N210" s="991"/>
      <c r="O210" s="991"/>
      <c r="P210" s="991"/>
      <c r="Q210" s="991"/>
      <c r="R210" s="991"/>
      <c r="S210" s="991"/>
    </row>
    <row r="211" spans="2:19" s="121" customFormat="1" ht="11.5">
      <c r="B211" s="141"/>
      <c r="C211" s="143"/>
      <c r="D211" s="110"/>
      <c r="E211" s="144"/>
      <c r="F211" s="1001"/>
      <c r="H211" s="991"/>
      <c r="I211" s="991"/>
      <c r="J211" s="991"/>
      <c r="K211" s="991"/>
      <c r="L211" s="991"/>
      <c r="M211" s="991"/>
      <c r="N211" s="991"/>
      <c r="O211" s="991"/>
      <c r="P211" s="991"/>
      <c r="Q211" s="991"/>
      <c r="R211" s="991"/>
      <c r="S211" s="991"/>
    </row>
    <row r="212" spans="2:19" s="174" customFormat="1" ht="11.5">
      <c r="B212" s="161">
        <f>MAX($B$2:B211)+1</f>
        <v>26</v>
      </c>
      <c r="C212" s="162" t="s">
        <v>454</v>
      </c>
      <c r="D212" s="172"/>
      <c r="E212" s="1044"/>
      <c r="F212" s="1038"/>
      <c r="G212" s="164"/>
      <c r="H212" s="999"/>
      <c r="I212" s="415"/>
      <c r="J212" s="415"/>
      <c r="K212" s="415"/>
      <c r="L212" s="415"/>
      <c r="M212" s="415"/>
      <c r="N212" s="415"/>
      <c r="O212" s="415"/>
      <c r="P212" s="415"/>
      <c r="Q212" s="415"/>
      <c r="R212" s="415"/>
      <c r="S212" s="415"/>
    </row>
    <row r="213" spans="2:19" s="174" customFormat="1" ht="138">
      <c r="B213" s="161"/>
      <c r="C213" s="172" t="s">
        <v>455</v>
      </c>
      <c r="D213" s="172"/>
      <c r="E213" s="1044"/>
      <c r="F213" s="1038"/>
      <c r="G213" s="164"/>
      <c r="H213" s="999"/>
      <c r="I213" s="415"/>
      <c r="J213" s="415"/>
      <c r="K213" s="415"/>
      <c r="L213" s="415"/>
      <c r="M213" s="415"/>
      <c r="N213" s="415"/>
      <c r="O213" s="415"/>
      <c r="P213" s="415"/>
      <c r="Q213" s="415"/>
      <c r="R213" s="415"/>
      <c r="S213" s="415"/>
    </row>
    <row r="214" spans="2:19" s="174" customFormat="1" ht="11.5">
      <c r="B214" s="161"/>
      <c r="C214" s="172" t="s">
        <v>340</v>
      </c>
      <c r="D214" s="172"/>
      <c r="E214" s="1044"/>
      <c r="F214" s="1038"/>
      <c r="G214" s="164"/>
      <c r="H214" s="999"/>
      <c r="I214" s="415"/>
      <c r="J214" s="415"/>
      <c r="K214" s="415"/>
      <c r="L214" s="415"/>
      <c r="M214" s="415"/>
      <c r="N214" s="415"/>
      <c r="O214" s="415"/>
      <c r="P214" s="415"/>
      <c r="Q214" s="415"/>
      <c r="R214" s="415"/>
      <c r="S214" s="415"/>
    </row>
    <row r="215" spans="2:19" s="174" customFormat="1" ht="11.5">
      <c r="B215" s="161"/>
      <c r="C215" s="175" t="s">
        <v>456</v>
      </c>
      <c r="D215" s="175"/>
      <c r="E215" s="1043"/>
      <c r="F215" s="1041"/>
      <c r="G215" s="164"/>
      <c r="H215" s="996"/>
      <c r="I215" s="996"/>
      <c r="J215" s="996"/>
      <c r="K215" s="996"/>
      <c r="L215" s="997"/>
      <c r="M215" s="415"/>
      <c r="N215" s="415"/>
      <c r="O215" s="415"/>
      <c r="P215" s="415"/>
      <c r="Q215" s="415"/>
      <c r="R215" s="415"/>
      <c r="S215" s="415"/>
    </row>
    <row r="216" spans="2:19" s="174" customFormat="1" ht="11.5">
      <c r="B216" s="161"/>
      <c r="C216" s="175" t="s">
        <v>457</v>
      </c>
      <c r="D216" s="175"/>
      <c r="E216" s="1043"/>
      <c r="F216" s="1041"/>
      <c r="G216" s="164"/>
      <c r="H216" s="996"/>
      <c r="I216" s="996"/>
      <c r="J216" s="996"/>
      <c r="K216" s="996"/>
      <c r="L216" s="997"/>
      <c r="M216" s="415"/>
      <c r="N216" s="415"/>
      <c r="O216" s="415"/>
      <c r="P216" s="415"/>
      <c r="Q216" s="415"/>
      <c r="R216" s="415"/>
      <c r="S216" s="415"/>
    </row>
    <row r="217" spans="2:19" s="174" customFormat="1" ht="11.5">
      <c r="B217" s="161"/>
      <c r="C217" s="175" t="s">
        <v>343</v>
      </c>
      <c r="D217" s="175"/>
      <c r="E217" s="1043"/>
      <c r="F217" s="1041"/>
      <c r="G217" s="164"/>
      <c r="H217" s="996"/>
      <c r="I217" s="996"/>
      <c r="J217" s="996"/>
      <c r="K217" s="996"/>
      <c r="L217" s="997"/>
      <c r="M217" s="415"/>
      <c r="N217" s="415"/>
      <c r="O217" s="415"/>
      <c r="P217" s="415"/>
      <c r="Q217" s="415"/>
      <c r="R217" s="415"/>
      <c r="S217" s="415"/>
    </row>
    <row r="218" spans="2:19" s="174" customFormat="1" ht="11.5">
      <c r="B218" s="161"/>
      <c r="C218" s="175" t="s">
        <v>458</v>
      </c>
      <c r="D218" s="150">
        <v>4</v>
      </c>
      <c r="E218" s="398"/>
      <c r="F218" s="1003">
        <f t="shared" ref="F218:F220" si="2">E218*D218</f>
        <v>0</v>
      </c>
      <c r="G218" s="164"/>
      <c r="H218" s="996"/>
      <c r="I218" s="996"/>
      <c r="J218" s="996"/>
      <c r="K218" s="996"/>
      <c r="L218" s="997"/>
      <c r="M218" s="415"/>
      <c r="N218" s="415"/>
      <c r="O218" s="415"/>
      <c r="P218" s="415"/>
      <c r="Q218" s="415"/>
      <c r="R218" s="415"/>
      <c r="S218" s="415"/>
    </row>
    <row r="219" spans="2:19" s="174" customFormat="1" ht="11.5">
      <c r="B219" s="161"/>
      <c r="C219" s="175" t="s">
        <v>459</v>
      </c>
      <c r="D219" s="150">
        <v>1</v>
      </c>
      <c r="E219" s="398"/>
      <c r="F219" s="1003">
        <f t="shared" si="2"/>
        <v>0</v>
      </c>
      <c r="G219" s="164"/>
      <c r="H219" s="996"/>
      <c r="I219" s="996"/>
      <c r="J219" s="996"/>
      <c r="K219" s="996"/>
      <c r="L219" s="997"/>
      <c r="M219" s="415"/>
      <c r="N219" s="415"/>
      <c r="O219" s="415"/>
      <c r="P219" s="415"/>
      <c r="Q219" s="415"/>
      <c r="R219" s="415"/>
      <c r="S219" s="415"/>
    </row>
    <row r="220" spans="2:19" s="174" customFormat="1" ht="11.5">
      <c r="B220" s="161"/>
      <c r="C220" s="175" t="s">
        <v>460</v>
      </c>
      <c r="D220" s="150">
        <v>2</v>
      </c>
      <c r="E220" s="398"/>
      <c r="F220" s="1003">
        <f t="shared" si="2"/>
        <v>0</v>
      </c>
      <c r="G220" s="164"/>
      <c r="H220" s="996"/>
      <c r="I220" s="996"/>
      <c r="J220" s="996"/>
      <c r="K220" s="996"/>
      <c r="L220" s="997"/>
      <c r="M220" s="415"/>
      <c r="N220" s="415"/>
      <c r="O220" s="415"/>
      <c r="P220" s="415"/>
      <c r="Q220" s="415"/>
      <c r="R220" s="415"/>
      <c r="S220" s="415"/>
    </row>
    <row r="221" spans="2:19" s="174" customFormat="1" ht="11.5">
      <c r="B221" s="161"/>
      <c r="C221" s="163"/>
      <c r="D221" s="168"/>
      <c r="E221" s="1039"/>
      <c r="F221" s="955"/>
      <c r="G221" s="164"/>
      <c r="H221" s="415"/>
      <c r="I221" s="415"/>
      <c r="J221" s="415"/>
      <c r="K221" s="415"/>
      <c r="L221" s="415"/>
      <c r="M221" s="415"/>
      <c r="N221" s="415"/>
      <c r="O221" s="415"/>
      <c r="P221" s="415"/>
      <c r="Q221" s="415"/>
      <c r="R221" s="415"/>
      <c r="S221" s="415"/>
    </row>
    <row r="222" spans="2:19" s="174" customFormat="1" ht="11.5">
      <c r="B222" s="161">
        <f>MAX($B$2:B221)+1</f>
        <v>27</v>
      </c>
      <c r="C222" s="179" t="s">
        <v>461</v>
      </c>
      <c r="D222" s="168"/>
      <c r="E222" s="1039"/>
      <c r="F222" s="955"/>
      <c r="G222" s="164"/>
      <c r="H222" s="415"/>
      <c r="I222" s="415"/>
      <c r="J222" s="415"/>
      <c r="K222" s="415"/>
      <c r="L222" s="415"/>
      <c r="M222" s="415"/>
      <c r="N222" s="415"/>
      <c r="O222" s="415"/>
      <c r="P222" s="415"/>
      <c r="Q222" s="415"/>
      <c r="R222" s="415"/>
      <c r="S222" s="415"/>
    </row>
    <row r="223" spans="2:19" s="174" customFormat="1" ht="126.5">
      <c r="B223" s="161"/>
      <c r="C223" s="172" t="s">
        <v>462</v>
      </c>
      <c r="D223" s="180"/>
      <c r="E223" s="1039"/>
      <c r="F223" s="955"/>
      <c r="G223" s="181"/>
      <c r="H223" s="415"/>
      <c r="I223" s="415"/>
      <c r="J223" s="415"/>
      <c r="K223" s="415"/>
      <c r="L223" s="415"/>
      <c r="M223" s="415"/>
      <c r="N223" s="415"/>
      <c r="O223" s="415"/>
      <c r="P223" s="415"/>
      <c r="Q223" s="415"/>
      <c r="R223" s="415"/>
      <c r="S223" s="415"/>
    </row>
    <row r="224" spans="2:19" s="174" customFormat="1" ht="12">
      <c r="B224" s="161"/>
      <c r="C224" s="182" t="s">
        <v>340</v>
      </c>
      <c r="D224" s="180"/>
      <c r="E224" s="1039"/>
      <c r="F224" s="955"/>
      <c r="G224" s="181"/>
      <c r="H224" s="415"/>
      <c r="I224" s="415"/>
      <c r="J224" s="415"/>
      <c r="K224" s="415"/>
      <c r="L224" s="415"/>
      <c r="M224" s="415"/>
      <c r="N224" s="415"/>
      <c r="O224" s="415"/>
      <c r="P224" s="415"/>
      <c r="Q224" s="415"/>
      <c r="R224" s="415"/>
      <c r="S224" s="415"/>
    </row>
    <row r="225" spans="2:19" s="174" customFormat="1" ht="11.5">
      <c r="B225" s="161"/>
      <c r="C225" s="175" t="s">
        <v>456</v>
      </c>
      <c r="D225" s="180"/>
      <c r="E225" s="1039"/>
      <c r="F225" s="955"/>
      <c r="G225" s="181"/>
      <c r="H225" s="415"/>
      <c r="I225" s="415"/>
      <c r="J225" s="415"/>
      <c r="K225" s="415"/>
      <c r="L225" s="415"/>
      <c r="M225" s="415"/>
      <c r="N225" s="415"/>
      <c r="O225" s="415"/>
      <c r="P225" s="415"/>
      <c r="Q225" s="415"/>
      <c r="R225" s="415"/>
      <c r="S225" s="415"/>
    </row>
    <row r="226" spans="2:19" s="174" customFormat="1" ht="11.5">
      <c r="B226" s="161"/>
      <c r="C226" s="175" t="s">
        <v>463</v>
      </c>
      <c r="D226" s="180"/>
      <c r="E226" s="1039"/>
      <c r="F226" s="955"/>
      <c r="G226" s="181"/>
      <c r="H226" s="415"/>
      <c r="I226" s="415"/>
      <c r="J226" s="415"/>
      <c r="K226" s="415"/>
      <c r="L226" s="415"/>
      <c r="M226" s="415"/>
      <c r="N226" s="415"/>
      <c r="O226" s="415"/>
      <c r="P226" s="415"/>
      <c r="Q226" s="415"/>
      <c r="R226" s="415"/>
      <c r="S226" s="415"/>
    </row>
    <row r="227" spans="2:19" s="174" customFormat="1" ht="11.5">
      <c r="B227" s="161"/>
      <c r="C227" s="183" t="s">
        <v>464</v>
      </c>
      <c r="D227" s="168"/>
      <c r="E227" s="1039"/>
      <c r="F227" s="955"/>
      <c r="G227" s="181"/>
      <c r="H227" s="415"/>
      <c r="I227" s="415"/>
      <c r="J227" s="415"/>
      <c r="K227" s="415"/>
      <c r="L227" s="415"/>
      <c r="M227" s="415"/>
      <c r="N227" s="415"/>
      <c r="O227" s="415"/>
      <c r="P227" s="415"/>
      <c r="Q227" s="415"/>
      <c r="R227" s="415"/>
      <c r="S227" s="415"/>
    </row>
    <row r="228" spans="2:19" s="174" customFormat="1" ht="11.5">
      <c r="B228" s="161"/>
      <c r="C228" s="163" t="s">
        <v>465</v>
      </c>
      <c r="D228" s="150">
        <v>1</v>
      </c>
      <c r="E228" s="398"/>
      <c r="F228" s="1003">
        <f t="shared" ref="F228:F229" si="3">E228*D228</f>
        <v>0</v>
      </c>
      <c r="G228" s="181"/>
      <c r="H228" s="999"/>
      <c r="I228" s="415"/>
      <c r="J228" s="415"/>
      <c r="K228" s="415"/>
      <c r="L228" s="415"/>
      <c r="M228" s="415"/>
      <c r="N228" s="415"/>
      <c r="O228" s="415"/>
      <c r="P228" s="415"/>
      <c r="Q228" s="415"/>
      <c r="R228" s="415"/>
      <c r="S228" s="415"/>
    </row>
    <row r="229" spans="2:19" s="174" customFormat="1" ht="11.5">
      <c r="B229" s="161"/>
      <c r="C229" s="163" t="s">
        <v>466</v>
      </c>
      <c r="D229" s="150">
        <v>1</v>
      </c>
      <c r="E229" s="398"/>
      <c r="F229" s="1003">
        <f t="shared" si="3"/>
        <v>0</v>
      </c>
      <c r="G229" s="181"/>
      <c r="H229" s="999"/>
      <c r="I229" s="415"/>
      <c r="J229" s="415"/>
      <c r="K229" s="415"/>
      <c r="L229" s="415"/>
      <c r="M229" s="415"/>
      <c r="N229" s="415"/>
      <c r="O229" s="415"/>
      <c r="P229" s="415"/>
      <c r="Q229" s="415"/>
      <c r="R229" s="415"/>
      <c r="S229" s="415"/>
    </row>
    <row r="230" spans="2:19" s="174" customFormat="1" ht="11.5">
      <c r="B230" s="161"/>
      <c r="C230" s="163"/>
      <c r="D230" s="168"/>
      <c r="E230" s="1039"/>
      <c r="F230" s="955"/>
      <c r="G230" s="181"/>
      <c r="H230" s="415"/>
      <c r="I230" s="415"/>
      <c r="J230" s="415"/>
      <c r="K230" s="415"/>
      <c r="L230" s="415"/>
      <c r="M230" s="415"/>
      <c r="N230" s="415"/>
      <c r="O230" s="415"/>
      <c r="P230" s="415"/>
      <c r="Q230" s="415"/>
      <c r="R230" s="415"/>
      <c r="S230" s="415"/>
    </row>
    <row r="231" spans="2:19" s="174" customFormat="1" ht="11.5">
      <c r="B231" s="161">
        <f>MAX($B$2:B230)+1</f>
        <v>28</v>
      </c>
      <c r="C231" s="162" t="s">
        <v>467</v>
      </c>
      <c r="D231" s="168"/>
      <c r="E231" s="1039"/>
      <c r="F231" s="955"/>
      <c r="G231" s="181"/>
      <c r="H231" s="415"/>
      <c r="I231" s="415"/>
      <c r="J231" s="415"/>
      <c r="K231" s="415"/>
      <c r="L231" s="415"/>
      <c r="M231" s="415"/>
      <c r="N231" s="415"/>
      <c r="O231" s="415"/>
      <c r="P231" s="415"/>
      <c r="Q231" s="415"/>
      <c r="R231" s="415"/>
      <c r="S231" s="415"/>
    </row>
    <row r="232" spans="2:19" s="174" customFormat="1" ht="57.5">
      <c r="B232" s="161"/>
      <c r="C232" s="167" t="s">
        <v>468</v>
      </c>
      <c r="D232" s="168"/>
      <c r="E232" s="1039"/>
      <c r="F232" s="955"/>
      <c r="G232" s="181"/>
      <c r="H232" s="415"/>
      <c r="I232" s="415"/>
      <c r="J232" s="415"/>
      <c r="K232" s="415"/>
      <c r="L232" s="415"/>
      <c r="M232" s="415"/>
      <c r="N232" s="415"/>
      <c r="O232" s="415"/>
      <c r="P232" s="415"/>
      <c r="Q232" s="415"/>
      <c r="R232" s="415"/>
      <c r="S232" s="415"/>
    </row>
    <row r="233" spans="2:19" s="174" customFormat="1" ht="12">
      <c r="B233" s="161"/>
      <c r="C233" s="182" t="s">
        <v>340</v>
      </c>
      <c r="D233" s="168"/>
      <c r="E233" s="1039"/>
      <c r="F233" s="955"/>
      <c r="G233" s="181"/>
      <c r="H233" s="415"/>
      <c r="I233" s="415"/>
      <c r="J233" s="415"/>
      <c r="K233" s="415"/>
      <c r="L233" s="415"/>
      <c r="M233" s="415"/>
      <c r="N233" s="415"/>
      <c r="O233" s="415"/>
      <c r="P233" s="415"/>
      <c r="Q233" s="415"/>
      <c r="R233" s="415"/>
      <c r="S233" s="415"/>
    </row>
    <row r="234" spans="2:19" s="174" customFormat="1" ht="11.5">
      <c r="B234" s="161"/>
      <c r="C234" s="175" t="s">
        <v>456</v>
      </c>
      <c r="D234" s="168"/>
      <c r="E234" s="1039"/>
      <c r="F234" s="955"/>
      <c r="G234" s="181"/>
      <c r="H234" s="415"/>
      <c r="I234" s="415"/>
      <c r="J234" s="415"/>
      <c r="K234" s="415"/>
      <c r="L234" s="415"/>
      <c r="M234" s="415"/>
      <c r="N234" s="415"/>
      <c r="O234" s="415"/>
      <c r="P234" s="415"/>
      <c r="Q234" s="415"/>
      <c r="R234" s="415"/>
      <c r="S234" s="415"/>
    </row>
    <row r="235" spans="2:19" s="174" customFormat="1" ht="11.5">
      <c r="B235" s="161"/>
      <c r="C235" s="175" t="s">
        <v>469</v>
      </c>
      <c r="D235" s="168"/>
      <c r="E235" s="1039"/>
      <c r="F235" s="955"/>
      <c r="G235" s="181"/>
      <c r="H235" s="415"/>
      <c r="I235" s="415"/>
      <c r="J235" s="415"/>
      <c r="K235" s="415"/>
      <c r="L235" s="415"/>
      <c r="M235" s="415"/>
      <c r="N235" s="415"/>
      <c r="O235" s="415"/>
      <c r="P235" s="415"/>
      <c r="Q235" s="415"/>
      <c r="R235" s="415"/>
      <c r="S235" s="415"/>
    </row>
    <row r="236" spans="2:19" s="174" customFormat="1" ht="12">
      <c r="B236" s="161"/>
      <c r="C236" s="182" t="s">
        <v>343</v>
      </c>
      <c r="D236" s="168"/>
      <c r="E236" s="1039"/>
      <c r="F236" s="955"/>
      <c r="G236" s="181"/>
      <c r="H236" s="415"/>
      <c r="I236" s="415"/>
      <c r="J236" s="415"/>
      <c r="K236" s="415"/>
      <c r="L236" s="415"/>
      <c r="M236" s="415"/>
      <c r="N236" s="415"/>
      <c r="O236" s="415"/>
      <c r="P236" s="415"/>
      <c r="Q236" s="415"/>
      <c r="R236" s="415"/>
      <c r="S236" s="415"/>
    </row>
    <row r="237" spans="2:19" s="174" customFormat="1" ht="11.5">
      <c r="B237" s="161"/>
      <c r="C237" s="175" t="s">
        <v>470</v>
      </c>
      <c r="D237" s="150">
        <v>4</v>
      </c>
      <c r="E237" s="398"/>
      <c r="F237" s="1003">
        <f t="shared" ref="F237" si="4">E237*D237</f>
        <v>0</v>
      </c>
      <c r="G237" s="164"/>
      <c r="H237" s="996"/>
      <c r="I237" s="996"/>
      <c r="J237" s="996"/>
      <c r="K237" s="996"/>
      <c r="L237" s="997"/>
      <c r="M237" s="415"/>
      <c r="N237" s="415"/>
      <c r="O237" s="415"/>
      <c r="P237" s="415"/>
      <c r="Q237" s="415"/>
      <c r="R237" s="415"/>
      <c r="S237" s="415"/>
    </row>
    <row r="238" spans="2:19" s="174" customFormat="1" ht="11.5">
      <c r="B238" s="161"/>
      <c r="C238" s="173"/>
      <c r="D238" s="168"/>
      <c r="E238" s="1039"/>
      <c r="F238" s="955"/>
      <c r="G238" s="181"/>
      <c r="H238" s="415"/>
      <c r="I238" s="415"/>
      <c r="J238" s="415"/>
      <c r="K238" s="415"/>
      <c r="L238" s="415"/>
      <c r="M238" s="415"/>
      <c r="N238" s="415"/>
      <c r="O238" s="415"/>
      <c r="P238" s="415"/>
      <c r="Q238" s="415"/>
      <c r="R238" s="415"/>
      <c r="S238" s="415"/>
    </row>
    <row r="239" spans="2:19" s="174" customFormat="1" ht="11.5">
      <c r="B239" s="161">
        <f>MAX($B$2:B238)+1</f>
        <v>29</v>
      </c>
      <c r="C239" s="162" t="s">
        <v>471</v>
      </c>
      <c r="D239" s="168"/>
      <c r="E239" s="1039"/>
      <c r="F239" s="955"/>
      <c r="G239" s="181"/>
      <c r="H239" s="415"/>
      <c r="I239" s="415"/>
      <c r="J239" s="415"/>
      <c r="K239" s="415"/>
      <c r="L239" s="415"/>
      <c r="M239" s="415"/>
      <c r="N239" s="415"/>
      <c r="O239" s="415"/>
      <c r="P239" s="415"/>
      <c r="Q239" s="415"/>
      <c r="R239" s="415"/>
      <c r="S239" s="415"/>
    </row>
    <row r="240" spans="2:19" s="174" customFormat="1" ht="46.5" customHeight="1">
      <c r="B240" s="161"/>
      <c r="C240" s="167" t="s">
        <v>472</v>
      </c>
      <c r="D240" s="168"/>
      <c r="E240" s="1039"/>
      <c r="F240" s="955"/>
      <c r="G240" s="181"/>
      <c r="H240" s="415"/>
      <c r="I240" s="415"/>
      <c r="J240" s="415"/>
      <c r="K240" s="415"/>
      <c r="L240" s="415"/>
      <c r="M240" s="415"/>
      <c r="N240" s="415"/>
      <c r="O240" s="415"/>
      <c r="P240" s="415"/>
      <c r="Q240" s="415"/>
      <c r="R240" s="415"/>
      <c r="S240" s="415"/>
    </row>
    <row r="241" spans="2:19" s="174" customFormat="1" ht="11.5">
      <c r="B241" s="161"/>
      <c r="C241" s="175" t="s">
        <v>456</v>
      </c>
      <c r="D241" s="168"/>
      <c r="E241" s="1039"/>
      <c r="F241" s="955"/>
      <c r="G241" s="181"/>
      <c r="H241" s="415"/>
      <c r="I241" s="415"/>
      <c r="J241" s="415"/>
      <c r="K241" s="415"/>
      <c r="L241" s="415"/>
      <c r="M241" s="415"/>
      <c r="N241" s="415"/>
      <c r="O241" s="415"/>
      <c r="P241" s="415"/>
      <c r="Q241" s="415"/>
      <c r="R241" s="415"/>
      <c r="S241" s="415"/>
    </row>
    <row r="242" spans="2:19" s="174" customFormat="1" ht="11.5">
      <c r="B242" s="161"/>
      <c r="C242" s="175" t="s">
        <v>473</v>
      </c>
      <c r="D242" s="168"/>
      <c r="E242" s="1039"/>
      <c r="F242" s="955"/>
      <c r="G242" s="181"/>
      <c r="H242" s="415"/>
      <c r="I242" s="415"/>
      <c r="J242" s="415"/>
      <c r="K242" s="415"/>
      <c r="L242" s="415"/>
      <c r="M242" s="415"/>
      <c r="N242" s="415"/>
      <c r="O242" s="415"/>
      <c r="P242" s="415"/>
      <c r="Q242" s="415"/>
      <c r="R242" s="415"/>
      <c r="S242" s="415"/>
    </row>
    <row r="243" spans="2:19" s="174" customFormat="1" ht="11.5">
      <c r="B243" s="161"/>
      <c r="C243" s="175" t="s">
        <v>474</v>
      </c>
      <c r="D243" s="150">
        <v>32</v>
      </c>
      <c r="E243" s="398"/>
      <c r="F243" s="1003">
        <f t="shared" ref="F243" si="5">E243*D243</f>
        <v>0</v>
      </c>
      <c r="G243" s="164"/>
      <c r="H243" s="996"/>
      <c r="I243" s="996"/>
      <c r="J243" s="996"/>
      <c r="K243" s="996"/>
      <c r="L243" s="997"/>
      <c r="M243" s="415"/>
      <c r="N243" s="415"/>
      <c r="O243" s="415"/>
      <c r="P243" s="415"/>
      <c r="Q243" s="415"/>
      <c r="R243" s="415"/>
      <c r="S243" s="415"/>
    </row>
    <row r="244" spans="2:19" s="174" customFormat="1" ht="11.5">
      <c r="B244" s="161"/>
      <c r="C244" s="163"/>
      <c r="D244" s="163"/>
      <c r="E244" s="1045"/>
      <c r="F244" s="955"/>
      <c r="G244" s="164"/>
      <c r="H244" s="999"/>
      <c r="I244" s="415"/>
      <c r="J244" s="415"/>
      <c r="K244" s="415"/>
      <c r="L244" s="415"/>
      <c r="M244" s="415"/>
      <c r="N244" s="415"/>
      <c r="O244" s="415"/>
      <c r="P244" s="415"/>
      <c r="Q244" s="415"/>
      <c r="R244" s="415"/>
      <c r="S244" s="415"/>
    </row>
    <row r="245" spans="2:19" s="174" customFormat="1" ht="11.5">
      <c r="B245" s="161">
        <f>MAX($B$2:B244)+1</f>
        <v>30</v>
      </c>
      <c r="C245" s="162" t="s">
        <v>475</v>
      </c>
      <c r="D245" s="168"/>
      <c r="E245" s="1042"/>
      <c r="F245" s="955"/>
      <c r="G245" s="170"/>
      <c r="H245" s="415"/>
      <c r="I245" s="415"/>
      <c r="J245" s="415"/>
      <c r="K245" s="415"/>
      <c r="L245" s="415"/>
      <c r="M245" s="415"/>
      <c r="N245" s="415"/>
      <c r="O245" s="415"/>
      <c r="P245" s="415"/>
      <c r="Q245" s="415"/>
      <c r="R245" s="415"/>
      <c r="S245" s="415"/>
    </row>
    <row r="246" spans="2:19" s="174" customFormat="1" ht="69">
      <c r="B246" s="161"/>
      <c r="C246" s="167" t="s">
        <v>476</v>
      </c>
      <c r="D246" s="168"/>
      <c r="E246" s="1042"/>
      <c r="F246" s="955"/>
      <c r="G246" s="170"/>
      <c r="H246" s="415"/>
      <c r="I246" s="415"/>
      <c r="J246" s="415"/>
      <c r="K246" s="415"/>
      <c r="L246" s="415"/>
      <c r="M246" s="415"/>
      <c r="N246" s="415"/>
      <c r="O246" s="415"/>
      <c r="P246" s="415"/>
      <c r="Q246" s="415"/>
      <c r="R246" s="415"/>
      <c r="S246" s="415"/>
    </row>
    <row r="247" spans="2:19" s="174" customFormat="1" ht="11.5">
      <c r="B247" s="161"/>
      <c r="C247" s="175" t="s">
        <v>456</v>
      </c>
      <c r="D247" s="168"/>
      <c r="E247" s="1042"/>
      <c r="F247" s="955"/>
      <c r="G247" s="181"/>
      <c r="H247" s="415"/>
      <c r="I247" s="415"/>
      <c r="J247" s="415"/>
      <c r="K247" s="415"/>
      <c r="L247" s="415"/>
      <c r="M247" s="415"/>
      <c r="N247" s="415"/>
      <c r="O247" s="415"/>
      <c r="P247" s="415"/>
      <c r="Q247" s="415"/>
      <c r="R247" s="415"/>
      <c r="S247" s="415"/>
    </row>
    <row r="248" spans="2:19" s="174" customFormat="1" ht="23">
      <c r="B248" s="161"/>
      <c r="C248" s="175" t="s">
        <v>477</v>
      </c>
      <c r="D248" s="150">
        <v>1</v>
      </c>
      <c r="E248" s="398"/>
      <c r="F248" s="1003">
        <f t="shared" ref="F248:F249" si="6">E248*D248</f>
        <v>0</v>
      </c>
      <c r="G248" s="164"/>
      <c r="H248" s="415"/>
      <c r="I248" s="415"/>
      <c r="J248" s="415"/>
      <c r="K248" s="415"/>
      <c r="L248" s="415"/>
      <c r="M248" s="415"/>
      <c r="N248" s="415"/>
      <c r="O248" s="415"/>
      <c r="P248" s="415"/>
      <c r="Q248" s="415"/>
      <c r="R248" s="415"/>
      <c r="S248" s="415"/>
    </row>
    <row r="249" spans="2:19" s="174" customFormat="1" ht="23">
      <c r="B249" s="161"/>
      <c r="C249" s="175" t="s">
        <v>478</v>
      </c>
      <c r="D249" s="150">
        <v>1</v>
      </c>
      <c r="E249" s="398"/>
      <c r="F249" s="1003">
        <f t="shared" si="6"/>
        <v>0</v>
      </c>
      <c r="G249" s="164"/>
      <c r="H249" s="415"/>
      <c r="I249" s="415"/>
      <c r="J249" s="415"/>
      <c r="K249" s="415"/>
      <c r="L249" s="415"/>
      <c r="M249" s="415"/>
      <c r="N249" s="415"/>
      <c r="O249" s="415"/>
      <c r="P249" s="415"/>
      <c r="Q249" s="415"/>
      <c r="R249" s="415"/>
      <c r="S249" s="415"/>
    </row>
    <row r="250" spans="2:19" s="174" customFormat="1" ht="11.5">
      <c r="B250" s="161"/>
      <c r="C250" s="163"/>
      <c r="D250" s="168"/>
      <c r="E250" s="1039"/>
      <c r="F250" s="955"/>
      <c r="G250" s="181"/>
      <c r="H250" s="415"/>
      <c r="I250" s="415"/>
      <c r="J250" s="415"/>
      <c r="K250" s="415"/>
      <c r="L250" s="415"/>
      <c r="M250" s="415"/>
      <c r="N250" s="415"/>
      <c r="O250" s="415"/>
      <c r="P250" s="415"/>
      <c r="Q250" s="415"/>
      <c r="R250" s="415"/>
      <c r="S250" s="415"/>
    </row>
    <row r="251" spans="2:19" s="174" customFormat="1" ht="11.5">
      <c r="B251" s="161">
        <f>MAX($B$2:B250)+1</f>
        <v>31</v>
      </c>
      <c r="C251" s="162" t="s">
        <v>479</v>
      </c>
      <c r="D251" s="168"/>
      <c r="E251" s="1039"/>
      <c r="F251" s="955"/>
      <c r="G251" s="181"/>
      <c r="H251" s="415"/>
      <c r="I251" s="415"/>
      <c r="J251" s="415"/>
      <c r="K251" s="415"/>
      <c r="L251" s="415"/>
      <c r="M251" s="415"/>
      <c r="N251" s="415"/>
      <c r="O251" s="415"/>
      <c r="P251" s="415"/>
      <c r="Q251" s="415"/>
      <c r="R251" s="415"/>
      <c r="S251" s="415"/>
    </row>
    <row r="252" spans="2:19" s="174" customFormat="1" ht="309.75" customHeight="1">
      <c r="B252" s="161"/>
      <c r="C252" s="167" t="s">
        <v>480</v>
      </c>
      <c r="D252" s="168"/>
      <c r="E252" s="1039"/>
      <c r="F252" s="955"/>
      <c r="G252" s="181"/>
      <c r="H252" s="415"/>
      <c r="I252" s="415"/>
      <c r="J252" s="415"/>
      <c r="K252" s="415"/>
      <c r="L252" s="415"/>
      <c r="M252" s="415"/>
      <c r="N252" s="415"/>
      <c r="O252" s="415"/>
      <c r="P252" s="415"/>
      <c r="Q252" s="415"/>
      <c r="R252" s="415"/>
      <c r="S252" s="415"/>
    </row>
    <row r="253" spans="2:19" s="174" customFormat="1" ht="12">
      <c r="B253" s="161"/>
      <c r="C253" s="182" t="s">
        <v>340</v>
      </c>
      <c r="D253" s="168"/>
      <c r="E253" s="1039"/>
      <c r="F253" s="955"/>
      <c r="G253" s="181"/>
      <c r="H253" s="415"/>
      <c r="I253" s="415"/>
      <c r="J253" s="415"/>
      <c r="K253" s="415"/>
      <c r="L253" s="415"/>
      <c r="M253" s="415"/>
      <c r="N253" s="415"/>
      <c r="O253" s="415"/>
      <c r="P253" s="415"/>
      <c r="Q253" s="415"/>
      <c r="R253" s="415"/>
      <c r="S253" s="415"/>
    </row>
    <row r="254" spans="2:19" s="174" customFormat="1" ht="11.5">
      <c r="B254" s="161"/>
      <c r="C254" s="175" t="s">
        <v>456</v>
      </c>
      <c r="D254" s="168"/>
      <c r="E254" s="1039"/>
      <c r="F254" s="955"/>
      <c r="G254" s="181"/>
      <c r="H254" s="415"/>
      <c r="I254" s="415"/>
      <c r="J254" s="415"/>
      <c r="K254" s="415"/>
      <c r="L254" s="415"/>
      <c r="M254" s="415"/>
      <c r="N254" s="415"/>
      <c r="O254" s="415"/>
      <c r="P254" s="415"/>
      <c r="Q254" s="415"/>
      <c r="R254" s="415"/>
      <c r="S254" s="415"/>
    </row>
    <row r="255" spans="2:19" s="174" customFormat="1" ht="11.5">
      <c r="B255" s="161"/>
      <c r="C255" s="175" t="s">
        <v>481</v>
      </c>
      <c r="D255" s="168"/>
      <c r="E255" s="1039"/>
      <c r="F255" s="955"/>
      <c r="G255" s="181"/>
      <c r="H255" s="415"/>
      <c r="I255" s="415"/>
      <c r="J255" s="415"/>
      <c r="K255" s="415"/>
      <c r="L255" s="415"/>
      <c r="M255" s="415"/>
      <c r="N255" s="415"/>
      <c r="O255" s="415"/>
      <c r="P255" s="415"/>
      <c r="Q255" s="415"/>
      <c r="R255" s="415"/>
      <c r="S255" s="415"/>
    </row>
    <row r="256" spans="2:19" s="174" customFormat="1" ht="12">
      <c r="B256" s="161"/>
      <c r="C256" s="182" t="s">
        <v>343</v>
      </c>
      <c r="D256" s="168"/>
      <c r="E256" s="1039"/>
      <c r="F256" s="955"/>
      <c r="G256" s="181"/>
      <c r="H256" s="415"/>
      <c r="I256" s="415"/>
      <c r="J256" s="415"/>
      <c r="K256" s="415"/>
      <c r="L256" s="415"/>
      <c r="M256" s="415"/>
      <c r="N256" s="415"/>
      <c r="O256" s="415"/>
      <c r="P256" s="415"/>
      <c r="Q256" s="415"/>
      <c r="R256" s="415"/>
      <c r="S256" s="415"/>
    </row>
    <row r="257" spans="2:19" s="174" customFormat="1" ht="11.5">
      <c r="B257" s="161"/>
      <c r="C257" s="175" t="s">
        <v>482</v>
      </c>
      <c r="D257" s="150">
        <v>146</v>
      </c>
      <c r="E257" s="398"/>
      <c r="F257" s="1003">
        <f t="shared" ref="F257" si="7">E257*D257</f>
        <v>0</v>
      </c>
      <c r="G257" s="164"/>
      <c r="H257" s="996"/>
      <c r="I257" s="996"/>
      <c r="J257" s="996"/>
      <c r="K257" s="996"/>
      <c r="L257" s="997"/>
      <c r="M257" s="415"/>
      <c r="N257" s="415"/>
      <c r="O257" s="415"/>
      <c r="P257" s="415"/>
      <c r="Q257" s="415"/>
      <c r="R257" s="415"/>
      <c r="S257" s="415"/>
    </row>
    <row r="258" spans="2:19" s="174" customFormat="1" ht="11.5">
      <c r="B258" s="161"/>
      <c r="C258" s="163"/>
      <c r="D258" s="168"/>
      <c r="E258" s="1039"/>
      <c r="F258" s="955"/>
      <c r="G258" s="181"/>
      <c r="H258" s="415"/>
      <c r="I258" s="415"/>
      <c r="J258" s="415"/>
      <c r="K258" s="415"/>
      <c r="L258" s="415"/>
      <c r="M258" s="415"/>
      <c r="N258" s="415"/>
      <c r="O258" s="415"/>
      <c r="P258" s="415"/>
      <c r="Q258" s="415"/>
      <c r="R258" s="415"/>
      <c r="S258" s="415"/>
    </row>
    <row r="259" spans="2:19" s="174" customFormat="1" ht="11.5">
      <c r="B259" s="161">
        <f>MAX($B$2:B258)+1</f>
        <v>32</v>
      </c>
      <c r="C259" s="162" t="s">
        <v>483</v>
      </c>
      <c r="D259" s="168"/>
      <c r="E259" s="1039"/>
      <c r="F259" s="955"/>
      <c r="G259" s="181"/>
      <c r="H259" s="415"/>
      <c r="I259" s="415"/>
      <c r="J259" s="415"/>
      <c r="K259" s="415"/>
      <c r="L259" s="415"/>
      <c r="M259" s="415"/>
      <c r="N259" s="415"/>
      <c r="O259" s="415"/>
      <c r="P259" s="415"/>
      <c r="Q259" s="415"/>
      <c r="R259" s="415"/>
      <c r="S259" s="415"/>
    </row>
    <row r="260" spans="2:19" s="174" customFormat="1" ht="12">
      <c r="B260" s="161"/>
      <c r="C260" s="182" t="s">
        <v>340</v>
      </c>
      <c r="D260" s="168"/>
      <c r="E260" s="1039"/>
      <c r="F260" s="955"/>
      <c r="G260" s="181"/>
      <c r="H260" s="415"/>
      <c r="I260" s="415"/>
      <c r="J260" s="415"/>
      <c r="K260" s="415"/>
      <c r="L260" s="415"/>
      <c r="M260" s="415"/>
      <c r="N260" s="415"/>
      <c r="O260" s="415"/>
      <c r="P260" s="415"/>
      <c r="Q260" s="415"/>
      <c r="R260" s="415"/>
      <c r="S260" s="415"/>
    </row>
    <row r="261" spans="2:19" s="174" customFormat="1" ht="11.5">
      <c r="B261" s="161"/>
      <c r="C261" s="175" t="s">
        <v>456</v>
      </c>
      <c r="D261" s="168"/>
      <c r="E261" s="1039"/>
      <c r="F261" s="955"/>
      <c r="G261" s="181"/>
      <c r="H261" s="415"/>
      <c r="I261" s="415"/>
      <c r="J261" s="415"/>
      <c r="K261" s="415"/>
      <c r="L261" s="415"/>
      <c r="M261" s="415"/>
      <c r="N261" s="415"/>
      <c r="O261" s="415"/>
      <c r="P261" s="415"/>
      <c r="Q261" s="415"/>
      <c r="R261" s="415"/>
      <c r="S261" s="415"/>
    </row>
    <row r="262" spans="2:19" s="174" customFormat="1" ht="11.5">
      <c r="B262" s="161"/>
      <c r="C262" s="175" t="s">
        <v>484</v>
      </c>
      <c r="D262" s="168"/>
      <c r="E262" s="1039"/>
      <c r="F262" s="955"/>
      <c r="G262" s="181"/>
      <c r="H262" s="415"/>
      <c r="I262" s="415"/>
      <c r="J262" s="415"/>
      <c r="K262" s="415"/>
      <c r="L262" s="415"/>
      <c r="M262" s="415"/>
      <c r="N262" s="415"/>
      <c r="O262" s="415"/>
      <c r="P262" s="415"/>
      <c r="Q262" s="415"/>
      <c r="R262" s="415"/>
      <c r="S262" s="415"/>
    </row>
    <row r="263" spans="2:19" s="174" customFormat="1" ht="12">
      <c r="B263" s="161"/>
      <c r="C263" s="182" t="s">
        <v>343</v>
      </c>
      <c r="D263" s="168"/>
      <c r="E263" s="1039"/>
      <c r="F263" s="955"/>
      <c r="G263" s="181"/>
      <c r="H263" s="415"/>
      <c r="I263" s="415"/>
      <c r="J263" s="415"/>
      <c r="K263" s="415"/>
      <c r="L263" s="415"/>
      <c r="M263" s="415"/>
      <c r="N263" s="415"/>
      <c r="O263" s="415"/>
      <c r="P263" s="415"/>
      <c r="Q263" s="415"/>
      <c r="R263" s="415"/>
      <c r="S263" s="415"/>
    </row>
    <row r="264" spans="2:19" s="174" customFormat="1" ht="11.5">
      <c r="B264" s="161"/>
      <c r="C264" s="175" t="s">
        <v>485</v>
      </c>
      <c r="D264" s="150">
        <v>18</v>
      </c>
      <c r="E264" s="398"/>
      <c r="F264" s="1003">
        <f t="shared" ref="F264" si="8">E264*D264</f>
        <v>0</v>
      </c>
      <c r="G264" s="164"/>
      <c r="H264" s="996"/>
      <c r="I264" s="996"/>
      <c r="J264" s="996"/>
      <c r="K264" s="996"/>
      <c r="L264" s="997"/>
      <c r="M264" s="415"/>
      <c r="N264" s="415"/>
      <c r="O264" s="415"/>
      <c r="P264" s="415"/>
      <c r="Q264" s="415"/>
      <c r="R264" s="415"/>
      <c r="S264" s="415"/>
    </row>
    <row r="265" spans="2:19" s="174" customFormat="1" ht="11.5">
      <c r="B265" s="161"/>
      <c r="C265" s="163"/>
      <c r="D265" s="168"/>
      <c r="E265" s="1039"/>
      <c r="F265" s="955"/>
      <c r="G265" s="181"/>
      <c r="H265" s="415"/>
      <c r="I265" s="415"/>
      <c r="J265" s="415"/>
      <c r="K265" s="415"/>
      <c r="L265" s="415"/>
      <c r="M265" s="415"/>
      <c r="N265" s="415"/>
      <c r="O265" s="415"/>
      <c r="P265" s="415"/>
      <c r="Q265" s="415"/>
      <c r="R265" s="415"/>
      <c r="S265" s="415"/>
    </row>
    <row r="266" spans="2:19" s="174" customFormat="1" ht="11.5">
      <c r="B266" s="161">
        <f>MAX($B$2:B265)+1</f>
        <v>33</v>
      </c>
      <c r="C266" s="162" t="s">
        <v>486</v>
      </c>
      <c r="D266" s="168"/>
      <c r="E266" s="1039"/>
      <c r="F266" s="955"/>
      <c r="G266" s="181"/>
      <c r="H266" s="415"/>
      <c r="I266" s="415"/>
      <c r="J266" s="415"/>
      <c r="K266" s="415"/>
      <c r="L266" s="415"/>
      <c r="M266" s="415"/>
      <c r="N266" s="415"/>
      <c r="O266" s="415"/>
      <c r="P266" s="415"/>
      <c r="Q266" s="415"/>
      <c r="R266" s="415"/>
      <c r="S266" s="415"/>
    </row>
    <row r="267" spans="2:19" s="174" customFormat="1" ht="12">
      <c r="B267" s="161"/>
      <c r="C267" s="182" t="s">
        <v>340</v>
      </c>
      <c r="D267" s="168"/>
      <c r="E267" s="1039"/>
      <c r="F267" s="955"/>
      <c r="G267" s="181"/>
      <c r="H267" s="415"/>
      <c r="I267" s="415"/>
      <c r="J267" s="415"/>
      <c r="K267" s="415"/>
      <c r="L267" s="415"/>
      <c r="M267" s="415"/>
      <c r="N267" s="415"/>
      <c r="O267" s="415"/>
      <c r="P267" s="415"/>
      <c r="Q267" s="415"/>
      <c r="R267" s="415"/>
      <c r="S267" s="415"/>
    </row>
    <row r="268" spans="2:19" s="174" customFormat="1" ht="11.5">
      <c r="B268" s="161"/>
      <c r="C268" s="175" t="s">
        <v>456</v>
      </c>
      <c r="D268" s="168"/>
      <c r="E268" s="1039"/>
      <c r="F268" s="955"/>
      <c r="G268" s="181"/>
      <c r="H268" s="415"/>
      <c r="I268" s="415"/>
      <c r="J268" s="415"/>
      <c r="K268" s="415"/>
      <c r="L268" s="415"/>
      <c r="M268" s="415"/>
      <c r="N268" s="415"/>
      <c r="O268" s="415"/>
      <c r="P268" s="415"/>
      <c r="Q268" s="415"/>
      <c r="R268" s="415"/>
      <c r="S268" s="415"/>
    </row>
    <row r="269" spans="2:19" s="174" customFormat="1" ht="11.5">
      <c r="B269" s="161"/>
      <c r="C269" s="175" t="s">
        <v>487</v>
      </c>
      <c r="D269" s="168"/>
      <c r="E269" s="1039"/>
      <c r="F269" s="955"/>
      <c r="G269" s="181"/>
      <c r="H269" s="415"/>
      <c r="I269" s="415"/>
      <c r="J269" s="415"/>
      <c r="K269" s="415"/>
      <c r="L269" s="415"/>
      <c r="M269" s="415"/>
      <c r="N269" s="415"/>
      <c r="O269" s="415"/>
      <c r="P269" s="415"/>
      <c r="Q269" s="415"/>
      <c r="R269" s="415"/>
      <c r="S269" s="415"/>
    </row>
    <row r="270" spans="2:19" s="174" customFormat="1" ht="12">
      <c r="B270" s="161"/>
      <c r="C270" s="182" t="s">
        <v>343</v>
      </c>
      <c r="D270" s="168"/>
      <c r="E270" s="1039"/>
      <c r="F270" s="955"/>
      <c r="G270" s="181"/>
      <c r="H270" s="415"/>
      <c r="I270" s="415"/>
      <c r="J270" s="415"/>
      <c r="K270" s="415"/>
      <c r="L270" s="415"/>
      <c r="M270" s="415"/>
      <c r="N270" s="415"/>
      <c r="O270" s="415"/>
      <c r="P270" s="415"/>
      <c r="Q270" s="415"/>
      <c r="R270" s="415"/>
      <c r="S270" s="415"/>
    </row>
    <row r="271" spans="2:19" s="174" customFormat="1" ht="11.5">
      <c r="B271" s="161"/>
      <c r="C271" s="175" t="s">
        <v>488</v>
      </c>
      <c r="D271" s="150">
        <v>8</v>
      </c>
      <c r="E271" s="398"/>
      <c r="F271" s="1003">
        <f t="shared" ref="F271" si="9">E271*D271</f>
        <v>0</v>
      </c>
      <c r="G271" s="164"/>
      <c r="H271" s="996"/>
      <c r="I271" s="996"/>
      <c r="J271" s="996"/>
      <c r="K271" s="996"/>
      <c r="L271" s="997"/>
      <c r="M271" s="415"/>
      <c r="N271" s="415"/>
      <c r="O271" s="415"/>
      <c r="P271" s="415"/>
      <c r="Q271" s="415"/>
      <c r="R271" s="415"/>
      <c r="S271" s="415"/>
    </row>
    <row r="272" spans="2:19" s="174" customFormat="1" ht="11.5">
      <c r="B272" s="161"/>
      <c r="C272" s="163"/>
      <c r="D272" s="168"/>
      <c r="E272" s="1039"/>
      <c r="F272" s="955"/>
      <c r="G272" s="181"/>
      <c r="H272" s="415"/>
      <c r="I272" s="415"/>
      <c r="J272" s="415"/>
      <c r="K272" s="415"/>
      <c r="L272" s="415"/>
      <c r="M272" s="415"/>
      <c r="N272" s="415"/>
      <c r="O272" s="415"/>
      <c r="P272" s="415"/>
      <c r="Q272" s="415"/>
      <c r="R272" s="415"/>
      <c r="S272" s="415"/>
    </row>
    <row r="273" spans="2:19" s="174" customFormat="1" ht="11.5">
      <c r="B273" s="161">
        <f>MAX($B$2:B272)+1</f>
        <v>34</v>
      </c>
      <c r="C273" s="162" t="s">
        <v>489</v>
      </c>
      <c r="D273" s="180"/>
      <c r="E273" s="1042"/>
      <c r="F273" s="955"/>
      <c r="G273" s="170"/>
      <c r="H273" s="415"/>
      <c r="I273" s="415"/>
      <c r="J273" s="415"/>
      <c r="K273" s="415"/>
      <c r="L273" s="415"/>
      <c r="M273" s="415"/>
      <c r="N273" s="415"/>
      <c r="O273" s="415"/>
      <c r="P273" s="415"/>
      <c r="Q273" s="415"/>
      <c r="R273" s="415"/>
      <c r="S273" s="415"/>
    </row>
    <row r="274" spans="2:19" s="174" customFormat="1" ht="103.5">
      <c r="B274" s="161"/>
      <c r="C274" s="167" t="s">
        <v>490</v>
      </c>
      <c r="D274" s="180"/>
      <c r="E274" s="1042"/>
      <c r="F274" s="955"/>
      <c r="G274" s="170"/>
      <c r="H274" s="999"/>
      <c r="I274" s="415"/>
      <c r="J274" s="415"/>
      <c r="K274" s="415"/>
      <c r="L274" s="415"/>
      <c r="M274" s="415"/>
      <c r="N274" s="415"/>
      <c r="O274" s="415"/>
      <c r="P274" s="415"/>
      <c r="Q274" s="415"/>
      <c r="R274" s="415"/>
      <c r="S274" s="415"/>
    </row>
    <row r="275" spans="2:19" s="174" customFormat="1" ht="12">
      <c r="B275" s="161"/>
      <c r="C275" s="182" t="s">
        <v>340</v>
      </c>
      <c r="D275" s="180"/>
      <c r="E275" s="1042"/>
      <c r="F275" s="955"/>
      <c r="G275" s="170"/>
      <c r="H275" s="999"/>
      <c r="I275" s="415"/>
      <c r="J275" s="415"/>
      <c r="K275" s="415"/>
      <c r="L275" s="415"/>
      <c r="M275" s="415"/>
      <c r="N275" s="415"/>
      <c r="O275" s="415"/>
      <c r="P275" s="415"/>
      <c r="Q275" s="415"/>
      <c r="R275" s="415"/>
      <c r="S275" s="415"/>
    </row>
    <row r="276" spans="2:19" s="174" customFormat="1" ht="11.5">
      <c r="B276" s="161"/>
      <c r="C276" s="175" t="s">
        <v>456</v>
      </c>
      <c r="D276" s="180"/>
      <c r="E276" s="1042"/>
      <c r="F276" s="955"/>
      <c r="G276" s="170"/>
      <c r="H276" s="999"/>
      <c r="I276" s="415"/>
      <c r="J276" s="415"/>
      <c r="K276" s="415"/>
      <c r="L276" s="415"/>
      <c r="M276" s="415"/>
      <c r="N276" s="415"/>
      <c r="O276" s="415"/>
      <c r="P276" s="415"/>
      <c r="Q276" s="415"/>
      <c r="R276" s="415"/>
      <c r="S276" s="415"/>
    </row>
    <row r="277" spans="2:19" s="174" customFormat="1" ht="11.5">
      <c r="B277" s="161"/>
      <c r="C277" s="175" t="s">
        <v>491</v>
      </c>
      <c r="D277" s="180"/>
      <c r="E277" s="1042"/>
      <c r="F277" s="955"/>
      <c r="G277" s="170"/>
      <c r="H277" s="999"/>
      <c r="I277" s="415"/>
      <c r="J277" s="415"/>
      <c r="K277" s="415"/>
      <c r="L277" s="415"/>
      <c r="M277" s="415"/>
      <c r="N277" s="415"/>
      <c r="O277" s="415"/>
      <c r="P277" s="415"/>
      <c r="Q277" s="415"/>
      <c r="R277" s="415"/>
      <c r="S277" s="415"/>
    </row>
    <row r="278" spans="2:19" s="174" customFormat="1" ht="12">
      <c r="B278" s="161"/>
      <c r="C278" s="182" t="s">
        <v>343</v>
      </c>
      <c r="D278" s="180"/>
      <c r="E278" s="1042"/>
      <c r="F278" s="955"/>
      <c r="G278" s="170"/>
      <c r="H278" s="999"/>
      <c r="I278" s="415"/>
      <c r="J278" s="415"/>
      <c r="K278" s="415"/>
      <c r="L278" s="415"/>
      <c r="M278" s="415"/>
      <c r="N278" s="415"/>
      <c r="O278" s="415"/>
      <c r="P278" s="415"/>
      <c r="Q278" s="415"/>
      <c r="R278" s="415"/>
      <c r="S278" s="415"/>
    </row>
    <row r="279" spans="2:19" s="174" customFormat="1" ht="11.5">
      <c r="B279" s="161"/>
      <c r="C279" s="175" t="s">
        <v>492</v>
      </c>
      <c r="D279" s="150">
        <v>9</v>
      </c>
      <c r="E279" s="398"/>
      <c r="F279" s="1003">
        <f t="shared" ref="F279" si="10">E279*D279</f>
        <v>0</v>
      </c>
      <c r="G279" s="164"/>
      <c r="H279" s="996"/>
      <c r="I279" s="996"/>
      <c r="J279" s="996"/>
      <c r="K279" s="996"/>
      <c r="L279" s="997"/>
      <c r="M279" s="415"/>
      <c r="N279" s="415"/>
      <c r="O279" s="415"/>
      <c r="P279" s="415"/>
      <c r="Q279" s="415"/>
      <c r="R279" s="415"/>
      <c r="S279" s="415"/>
    </row>
    <row r="280" spans="2:19" s="174" customFormat="1" ht="11.5">
      <c r="B280" s="161"/>
      <c r="C280" s="163"/>
      <c r="D280" s="168"/>
      <c r="E280" s="1039"/>
      <c r="F280" s="955"/>
      <c r="G280" s="181"/>
      <c r="H280" s="415"/>
      <c r="I280" s="415"/>
      <c r="J280" s="415"/>
      <c r="K280" s="415"/>
      <c r="L280" s="415"/>
      <c r="M280" s="415"/>
      <c r="N280" s="415"/>
      <c r="O280" s="415"/>
      <c r="P280" s="415"/>
      <c r="Q280" s="415"/>
      <c r="R280" s="415"/>
      <c r="S280" s="415"/>
    </row>
    <row r="281" spans="2:19" s="174" customFormat="1" ht="11.5">
      <c r="B281" s="161">
        <f>MAX($B$2:B280)+1</f>
        <v>35</v>
      </c>
      <c r="C281" s="162" t="s">
        <v>493</v>
      </c>
      <c r="D281" s="168"/>
      <c r="E281" s="1039"/>
      <c r="F281" s="955"/>
      <c r="G281" s="181"/>
      <c r="H281" s="415"/>
      <c r="I281" s="415"/>
      <c r="J281" s="415"/>
      <c r="K281" s="415"/>
      <c r="L281" s="415"/>
      <c r="M281" s="415"/>
      <c r="N281" s="415"/>
      <c r="O281" s="415"/>
      <c r="P281" s="415"/>
      <c r="Q281" s="415"/>
      <c r="R281" s="415"/>
      <c r="S281" s="415"/>
    </row>
    <row r="282" spans="2:19" s="174" customFormat="1" ht="23">
      <c r="B282" s="161"/>
      <c r="C282" s="167" t="s">
        <v>494</v>
      </c>
      <c r="D282" s="168"/>
      <c r="E282" s="1039"/>
      <c r="F282" s="955"/>
      <c r="G282" s="181"/>
      <c r="H282" s="415"/>
      <c r="I282" s="415"/>
      <c r="J282" s="415"/>
      <c r="K282" s="415"/>
      <c r="L282" s="415"/>
      <c r="M282" s="415"/>
      <c r="N282" s="415"/>
      <c r="O282" s="415"/>
      <c r="P282" s="415"/>
      <c r="Q282" s="415"/>
      <c r="R282" s="415"/>
      <c r="S282" s="415"/>
    </row>
    <row r="283" spans="2:19" s="174" customFormat="1" ht="11.5">
      <c r="B283" s="161"/>
      <c r="C283" s="167" t="s">
        <v>340</v>
      </c>
      <c r="D283" s="168"/>
      <c r="E283" s="1039"/>
      <c r="F283" s="955"/>
      <c r="G283" s="181"/>
      <c r="H283" s="415"/>
      <c r="I283" s="415"/>
      <c r="J283" s="415"/>
      <c r="K283" s="415"/>
      <c r="L283" s="415"/>
      <c r="M283" s="415"/>
      <c r="N283" s="415"/>
      <c r="O283" s="415"/>
      <c r="P283" s="415"/>
      <c r="Q283" s="415"/>
      <c r="R283" s="415"/>
      <c r="S283" s="415"/>
    </row>
    <row r="284" spans="2:19" s="174" customFormat="1" ht="11.5">
      <c r="B284" s="161"/>
      <c r="C284" s="175" t="s">
        <v>456</v>
      </c>
      <c r="D284" s="168"/>
      <c r="E284" s="1039"/>
      <c r="F284" s="955"/>
      <c r="G284" s="181"/>
      <c r="H284" s="415"/>
      <c r="I284" s="415"/>
      <c r="J284" s="415"/>
      <c r="K284" s="415"/>
      <c r="L284" s="415"/>
      <c r="M284" s="415"/>
      <c r="N284" s="415"/>
      <c r="O284" s="415"/>
      <c r="P284" s="415"/>
      <c r="Q284" s="415"/>
      <c r="R284" s="415"/>
      <c r="S284" s="415"/>
    </row>
    <row r="285" spans="2:19" s="174" customFormat="1" ht="11.5">
      <c r="B285" s="161"/>
      <c r="C285" s="175" t="s">
        <v>495</v>
      </c>
      <c r="D285" s="168"/>
      <c r="E285" s="1039"/>
      <c r="F285" s="955"/>
      <c r="G285" s="181"/>
      <c r="H285" s="415"/>
      <c r="I285" s="415"/>
      <c r="J285" s="415"/>
      <c r="K285" s="415"/>
      <c r="L285" s="415"/>
      <c r="M285" s="415"/>
      <c r="N285" s="415"/>
      <c r="O285" s="415"/>
      <c r="P285" s="415"/>
      <c r="Q285" s="415"/>
      <c r="R285" s="415"/>
      <c r="S285" s="415"/>
    </row>
    <row r="286" spans="2:19" s="174" customFormat="1" ht="12">
      <c r="B286" s="161"/>
      <c r="C286" s="182" t="s">
        <v>343</v>
      </c>
      <c r="D286" s="168"/>
      <c r="E286" s="1039"/>
      <c r="F286" s="955"/>
      <c r="G286" s="181"/>
      <c r="H286" s="415"/>
      <c r="I286" s="415"/>
      <c r="J286" s="415"/>
      <c r="K286" s="415"/>
      <c r="L286" s="415"/>
      <c r="M286" s="415"/>
      <c r="N286" s="415"/>
      <c r="O286" s="415"/>
      <c r="P286" s="415"/>
      <c r="Q286" s="415"/>
      <c r="R286" s="415"/>
      <c r="S286" s="415"/>
    </row>
    <row r="287" spans="2:19" s="174" customFormat="1" ht="11.5">
      <c r="B287" s="161"/>
      <c r="C287" s="175" t="s">
        <v>496</v>
      </c>
      <c r="D287" s="150">
        <v>32</v>
      </c>
      <c r="E287" s="398"/>
      <c r="F287" s="1003">
        <f t="shared" ref="F287" si="11">E287*D287</f>
        <v>0</v>
      </c>
      <c r="G287" s="164"/>
      <c r="H287" s="996"/>
      <c r="I287" s="996"/>
      <c r="J287" s="996"/>
      <c r="K287" s="996"/>
      <c r="L287" s="997"/>
      <c r="M287" s="415"/>
      <c r="N287" s="415"/>
      <c r="O287" s="415"/>
      <c r="P287" s="415"/>
      <c r="Q287" s="415"/>
      <c r="R287" s="415"/>
      <c r="S287" s="415"/>
    </row>
    <row r="288" spans="2:19" s="174" customFormat="1" ht="11.5">
      <c r="B288" s="161"/>
      <c r="C288" s="173"/>
      <c r="D288" s="168"/>
      <c r="E288" s="1039"/>
      <c r="F288" s="955"/>
      <c r="G288" s="181"/>
      <c r="H288" s="415"/>
      <c r="I288" s="415"/>
      <c r="J288" s="415"/>
      <c r="K288" s="415"/>
      <c r="L288" s="415"/>
      <c r="M288" s="415"/>
      <c r="N288" s="415"/>
      <c r="O288" s="415"/>
      <c r="P288" s="415"/>
      <c r="Q288" s="415"/>
      <c r="R288" s="415"/>
      <c r="S288" s="415"/>
    </row>
    <row r="289" spans="2:19" s="174" customFormat="1" ht="11.5">
      <c r="B289" s="161">
        <f>MAX($B$2:B288)+1</f>
        <v>36</v>
      </c>
      <c r="C289" s="162" t="s">
        <v>497</v>
      </c>
      <c r="D289" s="168"/>
      <c r="E289" s="1039"/>
      <c r="F289" s="955"/>
      <c r="G289" s="181"/>
      <c r="H289" s="415"/>
      <c r="I289" s="415"/>
      <c r="J289" s="415"/>
      <c r="K289" s="415"/>
      <c r="L289" s="415"/>
      <c r="M289" s="415"/>
      <c r="N289" s="415"/>
      <c r="O289" s="415"/>
      <c r="P289" s="415"/>
      <c r="Q289" s="415"/>
      <c r="R289" s="415"/>
      <c r="S289" s="415"/>
    </row>
    <row r="290" spans="2:19" s="174" customFormat="1" ht="80.5">
      <c r="B290" s="161"/>
      <c r="C290" s="167" t="s">
        <v>498</v>
      </c>
      <c r="D290" s="168"/>
      <c r="E290" s="1039"/>
      <c r="F290" s="955"/>
      <c r="G290" s="181"/>
      <c r="H290" s="415"/>
      <c r="I290" s="415"/>
      <c r="J290" s="415"/>
      <c r="K290" s="415"/>
      <c r="L290" s="415"/>
      <c r="M290" s="415"/>
      <c r="N290" s="415"/>
      <c r="O290" s="415"/>
      <c r="P290" s="415"/>
      <c r="Q290" s="415"/>
      <c r="R290" s="415"/>
      <c r="S290" s="415"/>
    </row>
    <row r="291" spans="2:19" s="174" customFormat="1" ht="11.5">
      <c r="B291" s="161"/>
      <c r="C291" s="167" t="s">
        <v>340</v>
      </c>
      <c r="D291" s="168"/>
      <c r="E291" s="1039"/>
      <c r="F291" s="955"/>
      <c r="G291" s="181"/>
      <c r="H291" s="415"/>
      <c r="I291" s="415"/>
      <c r="J291" s="415"/>
      <c r="K291" s="415"/>
      <c r="L291" s="415"/>
      <c r="M291" s="415"/>
      <c r="N291" s="415"/>
      <c r="O291" s="415"/>
      <c r="P291" s="415"/>
      <c r="Q291" s="415"/>
      <c r="R291" s="415"/>
      <c r="S291" s="415"/>
    </row>
    <row r="292" spans="2:19" s="174" customFormat="1" ht="11.5">
      <c r="B292" s="161"/>
      <c r="C292" s="175" t="s">
        <v>456</v>
      </c>
      <c r="D292" s="168"/>
      <c r="E292" s="1039"/>
      <c r="F292" s="955"/>
      <c r="G292" s="181"/>
      <c r="H292" s="415"/>
      <c r="I292" s="415"/>
      <c r="J292" s="415"/>
      <c r="K292" s="415"/>
      <c r="L292" s="415"/>
      <c r="M292" s="415"/>
      <c r="N292" s="415"/>
      <c r="O292" s="415"/>
      <c r="P292" s="415"/>
      <c r="Q292" s="415"/>
      <c r="R292" s="415"/>
      <c r="S292" s="415"/>
    </row>
    <row r="293" spans="2:19" s="174" customFormat="1" ht="11.5">
      <c r="B293" s="161"/>
      <c r="C293" s="175" t="s">
        <v>499</v>
      </c>
      <c r="D293" s="168"/>
      <c r="E293" s="1039"/>
      <c r="F293" s="955"/>
      <c r="G293" s="181"/>
      <c r="H293" s="415"/>
      <c r="I293" s="415"/>
      <c r="J293" s="415"/>
      <c r="K293" s="415"/>
      <c r="L293" s="415"/>
      <c r="M293" s="415"/>
      <c r="N293" s="415"/>
      <c r="O293" s="415"/>
      <c r="P293" s="415"/>
      <c r="Q293" s="415"/>
      <c r="R293" s="415"/>
      <c r="S293" s="415"/>
    </row>
    <row r="294" spans="2:19" s="174" customFormat="1" ht="12">
      <c r="B294" s="161"/>
      <c r="C294" s="182" t="s">
        <v>343</v>
      </c>
      <c r="D294" s="168"/>
      <c r="E294" s="1039"/>
      <c r="F294" s="955"/>
      <c r="G294" s="181"/>
      <c r="H294" s="415"/>
      <c r="I294" s="415"/>
      <c r="J294" s="415"/>
      <c r="K294" s="415"/>
      <c r="L294" s="415"/>
      <c r="M294" s="415"/>
      <c r="N294" s="415"/>
      <c r="O294" s="415"/>
      <c r="P294" s="415"/>
      <c r="Q294" s="415"/>
      <c r="R294" s="415"/>
      <c r="S294" s="415"/>
    </row>
    <row r="295" spans="2:19" s="174" customFormat="1" ht="11.5">
      <c r="B295" s="161"/>
      <c r="C295" s="175" t="s">
        <v>500</v>
      </c>
      <c r="D295" s="150">
        <v>9</v>
      </c>
      <c r="E295" s="398"/>
      <c r="F295" s="1003">
        <f t="shared" ref="F295" si="12">E295*D295</f>
        <v>0</v>
      </c>
      <c r="G295" s="164"/>
      <c r="H295" s="996"/>
      <c r="I295" s="996"/>
      <c r="J295" s="996"/>
      <c r="K295" s="996"/>
      <c r="L295" s="997"/>
      <c r="M295" s="415"/>
      <c r="N295" s="415"/>
      <c r="O295" s="415"/>
      <c r="P295" s="415"/>
      <c r="Q295" s="415"/>
      <c r="R295" s="415"/>
      <c r="S295" s="415"/>
    </row>
    <row r="296" spans="2:19" s="174" customFormat="1" ht="11.5">
      <c r="B296" s="161"/>
      <c r="C296" s="173"/>
      <c r="D296" s="168"/>
      <c r="E296" s="1039"/>
      <c r="F296" s="955"/>
      <c r="G296" s="181"/>
      <c r="H296" s="415"/>
      <c r="I296" s="415"/>
      <c r="J296" s="415"/>
      <c r="K296" s="415"/>
      <c r="L296" s="415"/>
      <c r="M296" s="415"/>
      <c r="N296" s="415"/>
      <c r="O296" s="415"/>
      <c r="P296" s="415"/>
      <c r="Q296" s="415"/>
      <c r="R296" s="415"/>
      <c r="S296" s="415"/>
    </row>
    <row r="297" spans="2:19" s="174" customFormat="1" ht="11.5">
      <c r="B297" s="161">
        <f>MAX($B$2:B296)+1</f>
        <v>37</v>
      </c>
      <c r="C297" s="162" t="s">
        <v>501</v>
      </c>
      <c r="D297" s="168"/>
      <c r="E297" s="1039"/>
      <c r="F297" s="955"/>
      <c r="G297" s="170"/>
      <c r="H297" s="415"/>
      <c r="I297" s="415"/>
      <c r="J297" s="415"/>
      <c r="K297" s="415"/>
      <c r="L297" s="415"/>
      <c r="M297" s="415"/>
      <c r="N297" s="415"/>
      <c r="O297" s="415"/>
      <c r="P297" s="415"/>
      <c r="Q297" s="415"/>
      <c r="R297" s="415"/>
      <c r="S297" s="415"/>
    </row>
    <row r="298" spans="2:19" s="174" customFormat="1" ht="96" customHeight="1">
      <c r="B298" s="161"/>
      <c r="C298" s="167" t="s">
        <v>502</v>
      </c>
      <c r="D298" s="168"/>
      <c r="E298" s="1039"/>
      <c r="F298" s="955"/>
      <c r="G298" s="170"/>
      <c r="H298" s="415"/>
      <c r="I298" s="415"/>
      <c r="J298" s="415"/>
      <c r="K298" s="415"/>
      <c r="L298" s="415"/>
      <c r="M298" s="415"/>
      <c r="N298" s="415"/>
      <c r="O298" s="415"/>
      <c r="P298" s="415"/>
      <c r="Q298" s="415"/>
      <c r="R298" s="415"/>
      <c r="S298" s="415"/>
    </row>
    <row r="299" spans="2:19" s="174" customFormat="1" ht="24">
      <c r="B299" s="161"/>
      <c r="C299" s="182" t="s">
        <v>503</v>
      </c>
      <c r="D299" s="168"/>
      <c r="E299" s="1039"/>
      <c r="F299" s="955"/>
      <c r="G299" s="170"/>
      <c r="H299" s="415"/>
      <c r="I299" s="415"/>
      <c r="J299" s="415"/>
      <c r="K299" s="415"/>
      <c r="L299" s="415"/>
      <c r="M299" s="415"/>
      <c r="N299" s="415"/>
      <c r="O299" s="415"/>
      <c r="P299" s="415"/>
      <c r="Q299" s="415"/>
      <c r="R299" s="415"/>
      <c r="S299" s="415"/>
    </row>
    <row r="300" spans="2:19" s="174" customFormat="1" ht="11.5">
      <c r="B300" s="161"/>
      <c r="C300" s="167" t="s">
        <v>340</v>
      </c>
      <c r="D300" s="168"/>
      <c r="E300" s="1039"/>
      <c r="F300" s="955"/>
      <c r="G300" s="170"/>
      <c r="H300" s="415"/>
      <c r="I300" s="415"/>
      <c r="J300" s="415"/>
      <c r="K300" s="415"/>
      <c r="L300" s="415"/>
      <c r="M300" s="415"/>
      <c r="N300" s="415"/>
      <c r="O300" s="415"/>
      <c r="P300" s="415"/>
      <c r="Q300" s="415"/>
      <c r="R300" s="415"/>
      <c r="S300" s="415"/>
    </row>
    <row r="301" spans="2:19" s="174" customFormat="1" ht="11.5">
      <c r="B301" s="161"/>
      <c r="C301" s="175" t="s">
        <v>456</v>
      </c>
      <c r="D301" s="168"/>
      <c r="E301" s="1039"/>
      <c r="F301" s="955"/>
      <c r="G301" s="170"/>
      <c r="H301" s="415"/>
      <c r="I301" s="415"/>
      <c r="J301" s="415"/>
      <c r="K301" s="415"/>
      <c r="L301" s="415"/>
      <c r="M301" s="415"/>
      <c r="N301" s="415"/>
      <c r="O301" s="415"/>
      <c r="P301" s="415"/>
      <c r="Q301" s="415"/>
      <c r="R301" s="415"/>
      <c r="S301" s="415"/>
    </row>
    <row r="302" spans="2:19" s="174" customFormat="1" ht="23">
      <c r="B302" s="161"/>
      <c r="C302" s="175" t="s">
        <v>504</v>
      </c>
      <c r="D302" s="168"/>
      <c r="E302" s="1039"/>
      <c r="F302" s="955"/>
      <c r="G302" s="170"/>
      <c r="H302" s="415"/>
      <c r="I302" s="415"/>
      <c r="J302" s="415"/>
      <c r="K302" s="415"/>
      <c r="L302" s="415"/>
      <c r="M302" s="415"/>
      <c r="N302" s="415"/>
      <c r="O302" s="415"/>
      <c r="P302" s="415"/>
      <c r="Q302" s="415"/>
      <c r="R302" s="415"/>
      <c r="S302" s="415"/>
    </row>
    <row r="303" spans="2:19" s="174" customFormat="1" ht="11.5">
      <c r="B303" s="161"/>
      <c r="C303" s="175" t="s">
        <v>343</v>
      </c>
      <c r="D303" s="168"/>
      <c r="E303" s="1039"/>
      <c r="F303" s="955"/>
      <c r="G303" s="170"/>
      <c r="H303" s="415"/>
      <c r="I303" s="415"/>
      <c r="J303" s="415"/>
      <c r="K303" s="415"/>
      <c r="L303" s="415"/>
      <c r="M303" s="415"/>
      <c r="N303" s="415"/>
      <c r="O303" s="415"/>
      <c r="P303" s="415"/>
      <c r="Q303" s="415"/>
      <c r="R303" s="415"/>
      <c r="S303" s="415"/>
    </row>
    <row r="304" spans="2:19" s="174" customFormat="1" ht="11.5">
      <c r="B304" s="161"/>
      <c r="C304" s="175" t="s">
        <v>505</v>
      </c>
      <c r="D304" s="150">
        <v>32</v>
      </c>
      <c r="E304" s="398"/>
      <c r="F304" s="1003">
        <f t="shared" ref="F304" si="13">E304*D304</f>
        <v>0</v>
      </c>
      <c r="G304" s="164"/>
      <c r="H304" s="996"/>
      <c r="I304" s="996"/>
      <c r="J304" s="996"/>
      <c r="K304" s="996"/>
      <c r="L304" s="997"/>
      <c r="M304" s="415"/>
      <c r="N304" s="415"/>
      <c r="O304" s="415"/>
      <c r="P304" s="415"/>
      <c r="Q304" s="415"/>
      <c r="R304" s="415"/>
      <c r="S304" s="415"/>
    </row>
    <row r="305" spans="2:19" s="174" customFormat="1" ht="11.5">
      <c r="B305" s="161"/>
      <c r="C305" s="173"/>
      <c r="D305" s="168"/>
      <c r="E305" s="1042"/>
      <c r="F305" s="955"/>
      <c r="G305" s="170"/>
      <c r="H305" s="415"/>
      <c r="I305" s="415"/>
      <c r="J305" s="415"/>
      <c r="K305" s="415"/>
      <c r="L305" s="415"/>
      <c r="M305" s="415"/>
      <c r="N305" s="415"/>
      <c r="O305" s="415"/>
      <c r="P305" s="415"/>
      <c r="Q305" s="415"/>
      <c r="R305" s="415"/>
      <c r="S305" s="415"/>
    </row>
    <row r="306" spans="2:19" s="174" customFormat="1" ht="11.5">
      <c r="B306" s="161">
        <f>MAX($B$2:B305)+1</f>
        <v>38</v>
      </c>
      <c r="C306" s="162" t="s">
        <v>506</v>
      </c>
      <c r="D306" s="168"/>
      <c r="E306" s="1042"/>
      <c r="F306" s="955"/>
      <c r="G306" s="164"/>
      <c r="H306" s="415"/>
      <c r="I306" s="415"/>
      <c r="J306" s="415"/>
      <c r="K306" s="415"/>
      <c r="L306" s="415"/>
      <c r="M306" s="415"/>
      <c r="N306" s="415"/>
      <c r="O306" s="415"/>
      <c r="P306" s="415"/>
      <c r="Q306" s="415"/>
      <c r="R306" s="415"/>
      <c r="S306" s="415"/>
    </row>
    <row r="307" spans="2:19" s="174" customFormat="1" ht="103.5">
      <c r="B307" s="161"/>
      <c r="C307" s="167" t="s">
        <v>507</v>
      </c>
      <c r="D307" s="168"/>
      <c r="E307" s="1042"/>
      <c r="F307" s="955"/>
      <c r="G307" s="170"/>
      <c r="H307" s="415"/>
      <c r="I307" s="415"/>
      <c r="J307" s="415"/>
      <c r="K307" s="415"/>
      <c r="L307" s="415"/>
      <c r="M307" s="415"/>
      <c r="N307" s="415"/>
      <c r="O307" s="415"/>
      <c r="P307" s="415"/>
      <c r="Q307" s="415"/>
      <c r="R307" s="415"/>
      <c r="S307" s="415"/>
    </row>
    <row r="308" spans="2:19" s="174" customFormat="1" ht="11.5">
      <c r="B308" s="161"/>
      <c r="C308" s="167" t="s">
        <v>340</v>
      </c>
      <c r="D308" s="168"/>
      <c r="E308" s="1042"/>
      <c r="F308" s="955"/>
      <c r="G308" s="170"/>
      <c r="H308" s="415"/>
      <c r="I308" s="415"/>
      <c r="J308" s="415"/>
      <c r="K308" s="415"/>
      <c r="L308" s="415"/>
      <c r="M308" s="415"/>
      <c r="N308" s="415"/>
      <c r="O308" s="415"/>
      <c r="P308" s="415"/>
      <c r="Q308" s="415"/>
      <c r="R308" s="415"/>
      <c r="S308" s="415"/>
    </row>
    <row r="309" spans="2:19" s="174" customFormat="1" ht="11.5">
      <c r="B309" s="161"/>
      <c r="C309" s="175" t="s">
        <v>456</v>
      </c>
      <c r="D309" s="168"/>
      <c r="E309" s="1042"/>
      <c r="F309" s="955"/>
      <c r="G309" s="170"/>
      <c r="H309" s="415"/>
      <c r="I309" s="415"/>
      <c r="J309" s="415"/>
      <c r="K309" s="415"/>
      <c r="L309" s="415"/>
      <c r="M309" s="415"/>
      <c r="N309" s="415"/>
      <c r="O309" s="415"/>
      <c r="P309" s="415"/>
      <c r="Q309" s="415"/>
      <c r="R309" s="415"/>
      <c r="S309" s="415"/>
    </row>
    <row r="310" spans="2:19" s="174" customFormat="1" ht="11.5">
      <c r="B310" s="161"/>
      <c r="C310" s="175" t="s">
        <v>508</v>
      </c>
      <c r="D310" s="168"/>
      <c r="E310" s="1042"/>
      <c r="F310" s="955"/>
      <c r="G310" s="170"/>
      <c r="H310" s="415"/>
      <c r="I310" s="415"/>
      <c r="J310" s="415"/>
      <c r="K310" s="415"/>
      <c r="L310" s="415"/>
      <c r="M310" s="415"/>
      <c r="N310" s="415"/>
      <c r="O310" s="415"/>
      <c r="P310" s="415"/>
      <c r="Q310" s="415"/>
      <c r="R310" s="415"/>
      <c r="S310" s="415"/>
    </row>
    <row r="311" spans="2:19" s="174" customFormat="1" ht="11.5">
      <c r="B311" s="161"/>
      <c r="C311" s="167" t="s">
        <v>343</v>
      </c>
      <c r="D311" s="168"/>
      <c r="E311" s="1042"/>
      <c r="F311" s="955"/>
      <c r="G311" s="170"/>
      <c r="H311" s="415"/>
      <c r="I311" s="415"/>
      <c r="J311" s="415"/>
      <c r="K311" s="415"/>
      <c r="L311" s="415"/>
      <c r="M311" s="415"/>
      <c r="N311" s="415"/>
      <c r="O311" s="415"/>
      <c r="P311" s="415"/>
      <c r="Q311" s="415"/>
      <c r="R311" s="415"/>
      <c r="S311" s="415"/>
    </row>
    <row r="312" spans="2:19" s="174" customFormat="1" ht="11.5">
      <c r="B312" s="161"/>
      <c r="C312" s="175" t="s">
        <v>509</v>
      </c>
      <c r="D312" s="150">
        <v>170</v>
      </c>
      <c r="E312" s="398"/>
      <c r="F312" s="1003">
        <f t="shared" ref="F312" si="14">E312*D312</f>
        <v>0</v>
      </c>
      <c r="G312" s="164"/>
      <c r="H312" s="996"/>
      <c r="I312" s="996"/>
      <c r="J312" s="996"/>
      <c r="K312" s="996"/>
      <c r="L312" s="997"/>
      <c r="M312" s="415"/>
      <c r="N312" s="415"/>
      <c r="O312" s="415"/>
      <c r="P312" s="415"/>
      <c r="Q312" s="415"/>
      <c r="R312" s="415"/>
      <c r="S312" s="415"/>
    </row>
    <row r="313" spans="2:19" s="174" customFormat="1" ht="11.5">
      <c r="B313" s="161"/>
      <c r="C313" s="173"/>
      <c r="D313" s="168"/>
      <c r="E313" s="1039"/>
      <c r="F313" s="955"/>
      <c r="G313" s="170"/>
      <c r="H313" s="415"/>
      <c r="I313" s="415"/>
      <c r="J313" s="415"/>
      <c r="K313" s="415"/>
      <c r="L313" s="415"/>
      <c r="M313" s="415"/>
      <c r="N313" s="415"/>
      <c r="O313" s="415"/>
      <c r="P313" s="415"/>
      <c r="Q313" s="415"/>
      <c r="R313" s="415"/>
      <c r="S313" s="415"/>
    </row>
    <row r="314" spans="2:19" s="174" customFormat="1" ht="11.5">
      <c r="B314" s="161">
        <f>MAX($B$2:B313)+1</f>
        <v>39</v>
      </c>
      <c r="C314" s="162" t="s">
        <v>510</v>
      </c>
      <c r="D314" s="168"/>
      <c r="E314" s="1039"/>
      <c r="F314" s="955"/>
      <c r="G314" s="164"/>
      <c r="H314" s="415"/>
      <c r="I314" s="415"/>
      <c r="J314" s="415"/>
      <c r="K314" s="415"/>
      <c r="L314" s="415"/>
      <c r="M314" s="415"/>
      <c r="N314" s="415"/>
      <c r="O314" s="415"/>
      <c r="P314" s="415"/>
      <c r="Q314" s="415"/>
      <c r="R314" s="415"/>
      <c r="S314" s="415"/>
    </row>
    <row r="315" spans="2:19" s="174" customFormat="1" ht="11.5">
      <c r="B315" s="161"/>
      <c r="C315" s="167" t="s">
        <v>511</v>
      </c>
      <c r="D315" s="168"/>
      <c r="E315" s="1039"/>
      <c r="F315" s="955"/>
      <c r="G315" s="170"/>
      <c r="H315" s="415"/>
      <c r="I315" s="415"/>
      <c r="J315" s="415"/>
      <c r="K315" s="415"/>
      <c r="L315" s="415"/>
      <c r="M315" s="415"/>
      <c r="N315" s="415"/>
      <c r="O315" s="415"/>
      <c r="P315" s="415"/>
      <c r="Q315" s="415"/>
      <c r="R315" s="415"/>
      <c r="S315" s="415"/>
    </row>
    <row r="316" spans="2:19" s="174" customFormat="1" ht="11.5">
      <c r="B316" s="161"/>
      <c r="C316" s="167" t="s">
        <v>340</v>
      </c>
      <c r="D316" s="168"/>
      <c r="E316" s="1039"/>
      <c r="F316" s="955"/>
      <c r="G316" s="170"/>
      <c r="H316" s="415"/>
      <c r="I316" s="415"/>
      <c r="J316" s="415"/>
      <c r="K316" s="415"/>
      <c r="L316" s="415"/>
      <c r="M316" s="415"/>
      <c r="N316" s="415"/>
      <c r="O316" s="415"/>
      <c r="P316" s="415"/>
      <c r="Q316" s="415"/>
      <c r="R316" s="415"/>
      <c r="S316" s="415"/>
    </row>
    <row r="317" spans="2:19" s="174" customFormat="1" ht="11.5">
      <c r="B317" s="161"/>
      <c r="C317" s="175" t="s">
        <v>456</v>
      </c>
      <c r="D317" s="168"/>
      <c r="E317" s="1039"/>
      <c r="F317" s="955"/>
      <c r="G317" s="170"/>
      <c r="H317" s="415"/>
      <c r="I317" s="415"/>
      <c r="J317" s="415"/>
      <c r="K317" s="415"/>
      <c r="L317" s="415"/>
      <c r="M317" s="415"/>
      <c r="N317" s="415"/>
      <c r="O317" s="415"/>
      <c r="P317" s="415"/>
      <c r="Q317" s="415"/>
      <c r="R317" s="415"/>
      <c r="S317" s="415"/>
    </row>
    <row r="318" spans="2:19" s="174" customFormat="1" ht="11.5">
      <c r="B318" s="161"/>
      <c r="C318" s="175" t="s">
        <v>512</v>
      </c>
      <c r="E318" s="1046"/>
      <c r="F318" s="955"/>
      <c r="H318" s="415"/>
      <c r="I318" s="415"/>
      <c r="J318" s="415"/>
      <c r="K318" s="415"/>
      <c r="L318" s="415"/>
      <c r="M318" s="415"/>
      <c r="N318" s="415"/>
      <c r="O318" s="415"/>
      <c r="P318" s="415"/>
      <c r="Q318" s="415"/>
      <c r="R318" s="415"/>
      <c r="S318" s="415"/>
    </row>
    <row r="319" spans="2:19" s="174" customFormat="1" ht="11.5">
      <c r="B319" s="161"/>
      <c r="C319" s="167" t="s">
        <v>343</v>
      </c>
      <c r="E319" s="1046"/>
      <c r="F319" s="955"/>
      <c r="H319" s="415"/>
      <c r="I319" s="415"/>
      <c r="J319" s="415"/>
      <c r="K319" s="415"/>
      <c r="L319" s="415"/>
      <c r="M319" s="415"/>
      <c r="N319" s="415"/>
      <c r="O319" s="415"/>
      <c r="P319" s="415"/>
      <c r="Q319" s="415"/>
      <c r="R319" s="415"/>
      <c r="S319" s="415"/>
    </row>
    <row r="320" spans="2:19" s="174" customFormat="1" ht="11.5">
      <c r="B320" s="161"/>
      <c r="C320" s="175" t="s">
        <v>513</v>
      </c>
      <c r="D320" s="150">
        <v>161</v>
      </c>
      <c r="E320" s="398"/>
      <c r="F320" s="1003">
        <f t="shared" ref="F320" si="15">E320*D320</f>
        <v>0</v>
      </c>
      <c r="G320" s="164"/>
      <c r="H320" s="996"/>
      <c r="I320" s="996"/>
      <c r="J320" s="996"/>
      <c r="K320" s="996"/>
      <c r="L320" s="997"/>
      <c r="M320" s="415"/>
      <c r="N320" s="415"/>
      <c r="O320" s="415"/>
      <c r="P320" s="415"/>
      <c r="Q320" s="415"/>
      <c r="R320" s="415"/>
      <c r="S320" s="415"/>
    </row>
    <row r="321" spans="2:19" s="174" customFormat="1" ht="11.5">
      <c r="B321" s="161"/>
      <c r="C321" s="173"/>
      <c r="D321" s="168"/>
      <c r="E321" s="1039"/>
      <c r="F321" s="955"/>
      <c r="G321" s="170"/>
      <c r="H321" s="415"/>
      <c r="I321" s="415"/>
      <c r="J321" s="415"/>
      <c r="K321" s="415"/>
      <c r="L321" s="415"/>
      <c r="M321" s="415"/>
      <c r="N321" s="415"/>
      <c r="O321" s="415"/>
      <c r="P321" s="415"/>
      <c r="Q321" s="415"/>
      <c r="R321" s="415"/>
      <c r="S321" s="415"/>
    </row>
    <row r="322" spans="2:19" s="174" customFormat="1" ht="11.5">
      <c r="B322" s="161">
        <f>MAX($B$2:B321)+1</f>
        <v>40</v>
      </c>
      <c r="C322" s="162" t="s">
        <v>514</v>
      </c>
      <c r="D322" s="168"/>
      <c r="E322" s="1039"/>
      <c r="F322" s="955"/>
      <c r="G322" s="164"/>
      <c r="H322" s="415"/>
      <c r="I322" s="415"/>
      <c r="J322" s="415"/>
      <c r="K322" s="415"/>
      <c r="L322" s="415"/>
      <c r="M322" s="415"/>
      <c r="N322" s="415"/>
      <c r="O322" s="415"/>
      <c r="P322" s="415"/>
      <c r="Q322" s="415"/>
      <c r="R322" s="415"/>
      <c r="S322" s="415"/>
    </row>
    <row r="323" spans="2:19" s="174" customFormat="1" ht="69">
      <c r="B323" s="161"/>
      <c r="C323" s="167" t="s">
        <v>515</v>
      </c>
      <c r="D323" s="168"/>
      <c r="E323" s="1039"/>
      <c r="F323" s="955"/>
      <c r="G323" s="170"/>
      <c r="H323" s="415"/>
      <c r="I323" s="415"/>
      <c r="J323" s="415"/>
      <c r="K323" s="415"/>
      <c r="L323" s="415"/>
      <c r="M323" s="415"/>
      <c r="N323" s="415"/>
      <c r="O323" s="415"/>
      <c r="P323" s="415"/>
      <c r="Q323" s="415"/>
      <c r="R323" s="415"/>
      <c r="S323" s="415"/>
    </row>
    <row r="324" spans="2:19" s="174" customFormat="1" ht="11.5">
      <c r="B324" s="161"/>
      <c r="C324" s="167" t="s">
        <v>340</v>
      </c>
      <c r="D324" s="168"/>
      <c r="E324" s="1039"/>
      <c r="F324" s="955"/>
      <c r="G324" s="170"/>
      <c r="H324" s="415"/>
      <c r="I324" s="415"/>
      <c r="J324" s="415"/>
      <c r="K324" s="415"/>
      <c r="L324" s="415"/>
      <c r="M324" s="415"/>
      <c r="N324" s="415"/>
      <c r="O324" s="415"/>
      <c r="P324" s="415"/>
      <c r="Q324" s="415"/>
      <c r="R324" s="415"/>
      <c r="S324" s="415"/>
    </row>
    <row r="325" spans="2:19" s="174" customFormat="1" ht="11.5">
      <c r="B325" s="161"/>
      <c r="C325" s="175" t="s">
        <v>456</v>
      </c>
      <c r="D325" s="168"/>
      <c r="E325" s="1039"/>
      <c r="F325" s="955"/>
      <c r="G325" s="170"/>
      <c r="H325" s="415"/>
      <c r="I325" s="415"/>
      <c r="J325" s="415"/>
      <c r="K325" s="415"/>
      <c r="L325" s="415"/>
      <c r="M325" s="415"/>
      <c r="N325" s="415"/>
      <c r="O325" s="415"/>
      <c r="P325" s="415"/>
      <c r="Q325" s="415"/>
      <c r="R325" s="415"/>
      <c r="S325" s="415"/>
    </row>
    <row r="326" spans="2:19" s="174" customFormat="1" ht="11.5">
      <c r="B326" s="161"/>
      <c r="C326" s="175" t="s">
        <v>516</v>
      </c>
      <c r="E326" s="1046"/>
      <c r="F326" s="955"/>
      <c r="H326" s="415"/>
      <c r="I326" s="415"/>
      <c r="J326" s="415"/>
      <c r="K326" s="415"/>
      <c r="L326" s="415"/>
      <c r="M326" s="415"/>
      <c r="N326" s="415"/>
      <c r="O326" s="415"/>
      <c r="P326" s="415"/>
      <c r="Q326" s="415"/>
      <c r="R326" s="415"/>
      <c r="S326" s="415"/>
    </row>
    <row r="327" spans="2:19" s="174" customFormat="1" ht="11.5">
      <c r="B327" s="161"/>
      <c r="C327" s="167" t="s">
        <v>343</v>
      </c>
      <c r="E327" s="1046"/>
      <c r="F327" s="955"/>
      <c r="H327" s="415"/>
      <c r="I327" s="415"/>
      <c r="J327" s="415"/>
      <c r="K327" s="415"/>
      <c r="L327" s="415"/>
      <c r="M327" s="415"/>
      <c r="N327" s="415"/>
      <c r="O327" s="415"/>
      <c r="P327" s="415"/>
      <c r="Q327" s="415"/>
      <c r="R327" s="415"/>
      <c r="S327" s="415"/>
    </row>
    <row r="328" spans="2:19" s="174" customFormat="1" ht="11.5">
      <c r="B328" s="161"/>
      <c r="C328" s="175" t="s">
        <v>517</v>
      </c>
      <c r="D328" s="150">
        <v>2</v>
      </c>
      <c r="E328" s="398"/>
      <c r="F328" s="1003">
        <f t="shared" ref="F328" si="16">E328*D328</f>
        <v>0</v>
      </c>
      <c r="G328" s="164"/>
      <c r="H328" s="996"/>
      <c r="I328" s="996"/>
      <c r="J328" s="996"/>
      <c r="K328" s="996"/>
      <c r="L328" s="997"/>
      <c r="M328" s="415"/>
      <c r="N328" s="415"/>
      <c r="O328" s="415"/>
      <c r="P328" s="415"/>
      <c r="Q328" s="415"/>
      <c r="R328" s="415"/>
      <c r="S328" s="415"/>
    </row>
    <row r="329" spans="2:19" s="174" customFormat="1" ht="11.5">
      <c r="B329" s="161"/>
      <c r="C329" s="173"/>
      <c r="D329" s="168"/>
      <c r="E329" s="1039"/>
      <c r="F329" s="955"/>
      <c r="G329" s="170"/>
      <c r="H329" s="415"/>
      <c r="I329" s="415"/>
      <c r="J329" s="415"/>
      <c r="K329" s="415"/>
      <c r="L329" s="415"/>
      <c r="M329" s="415"/>
      <c r="N329" s="415"/>
      <c r="O329" s="415"/>
      <c r="P329" s="415"/>
      <c r="Q329" s="415"/>
      <c r="R329" s="415"/>
      <c r="S329" s="415"/>
    </row>
    <row r="330" spans="2:19" s="174" customFormat="1" ht="11.5">
      <c r="B330" s="161">
        <f>MAX($B$2:B329)+1</f>
        <v>41</v>
      </c>
      <c r="C330" s="162" t="s">
        <v>518</v>
      </c>
      <c r="D330" s="168"/>
      <c r="E330" s="1039"/>
      <c r="F330" s="955"/>
      <c r="G330" s="164"/>
      <c r="H330" s="415"/>
      <c r="I330" s="415"/>
      <c r="J330" s="415"/>
      <c r="K330" s="415"/>
      <c r="L330" s="415"/>
      <c r="M330" s="415"/>
      <c r="N330" s="415"/>
      <c r="O330" s="415"/>
      <c r="P330" s="415"/>
      <c r="Q330" s="415"/>
      <c r="R330" s="415"/>
      <c r="S330" s="415"/>
    </row>
    <row r="331" spans="2:19" s="174" customFormat="1" ht="57.5">
      <c r="B331" s="161"/>
      <c r="C331" s="167" t="s">
        <v>519</v>
      </c>
      <c r="D331" s="168"/>
      <c r="E331" s="1039"/>
      <c r="F331" s="955"/>
      <c r="G331" s="170"/>
      <c r="H331" s="415"/>
      <c r="I331" s="415"/>
      <c r="J331" s="415"/>
      <c r="K331" s="415"/>
      <c r="L331" s="415"/>
      <c r="M331" s="415"/>
      <c r="N331" s="415"/>
      <c r="O331" s="415"/>
      <c r="P331" s="415"/>
      <c r="Q331" s="415"/>
      <c r="R331" s="415"/>
      <c r="S331" s="415"/>
    </row>
    <row r="332" spans="2:19" s="174" customFormat="1" ht="11.5">
      <c r="B332" s="161"/>
      <c r="C332" s="175" t="s">
        <v>348</v>
      </c>
      <c r="D332" s="150">
        <v>1</v>
      </c>
      <c r="E332" s="398"/>
      <c r="F332" s="1003">
        <f t="shared" ref="F332" si="17">E332*D332</f>
        <v>0</v>
      </c>
      <c r="G332" s="164"/>
      <c r="H332" s="996"/>
      <c r="I332" s="996"/>
      <c r="J332" s="996"/>
      <c r="K332" s="996"/>
      <c r="L332" s="997"/>
      <c r="M332" s="415"/>
      <c r="N332" s="415"/>
      <c r="O332" s="415"/>
      <c r="P332" s="415"/>
      <c r="Q332" s="415"/>
      <c r="R332" s="415"/>
      <c r="S332" s="415"/>
    </row>
    <row r="333" spans="2:19" s="174" customFormat="1" ht="11.5">
      <c r="B333" s="161"/>
      <c r="C333" s="173"/>
      <c r="D333" s="168"/>
      <c r="E333" s="1039"/>
      <c r="F333" s="955"/>
      <c r="G333" s="170"/>
      <c r="H333" s="415"/>
      <c r="I333" s="415"/>
      <c r="J333" s="415"/>
      <c r="K333" s="415"/>
      <c r="L333" s="415"/>
      <c r="M333" s="415"/>
      <c r="N333" s="415"/>
      <c r="O333" s="415"/>
      <c r="P333" s="415"/>
      <c r="Q333" s="415"/>
      <c r="R333" s="415"/>
      <c r="S333" s="415"/>
    </row>
    <row r="334" spans="2:19" s="121" customFormat="1" ht="15.5">
      <c r="B334" s="140"/>
      <c r="C334" s="140" t="s">
        <v>520</v>
      </c>
      <c r="D334" s="140"/>
      <c r="E334" s="1047"/>
      <c r="F334" s="1034"/>
      <c r="H334" s="991"/>
      <c r="I334" s="991"/>
      <c r="J334" s="991"/>
      <c r="K334" s="991"/>
      <c r="L334" s="991"/>
      <c r="M334" s="991"/>
      <c r="N334" s="991"/>
      <c r="O334" s="991"/>
      <c r="P334" s="991"/>
      <c r="Q334" s="991"/>
      <c r="R334" s="991"/>
      <c r="S334" s="991"/>
    </row>
    <row r="335" spans="2:19" s="121" customFormat="1" ht="11.5">
      <c r="B335" s="141"/>
      <c r="C335" s="143"/>
      <c r="D335" s="110"/>
      <c r="E335" s="401"/>
      <c r="F335" s="1001"/>
      <c r="H335" s="991"/>
      <c r="I335" s="991"/>
      <c r="J335" s="991"/>
      <c r="K335" s="991"/>
      <c r="L335" s="991"/>
      <c r="M335" s="991"/>
      <c r="N335" s="991"/>
      <c r="O335" s="991"/>
      <c r="P335" s="991"/>
      <c r="Q335" s="991"/>
      <c r="R335" s="991"/>
      <c r="S335" s="991"/>
    </row>
    <row r="336" spans="2:19" s="121" customFormat="1" ht="11.5">
      <c r="B336" s="159">
        <f>MAX($B$12:B335)+1</f>
        <v>42</v>
      </c>
      <c r="C336" s="143" t="s">
        <v>521</v>
      </c>
      <c r="D336" s="110"/>
      <c r="E336" s="401"/>
      <c r="F336" s="1001"/>
      <c r="H336" s="991"/>
      <c r="I336" s="991"/>
      <c r="J336" s="991"/>
      <c r="K336" s="991"/>
      <c r="L336" s="991"/>
      <c r="M336" s="991"/>
      <c r="N336" s="991"/>
      <c r="O336" s="991"/>
      <c r="P336" s="991"/>
      <c r="Q336" s="991"/>
      <c r="R336" s="991"/>
      <c r="S336" s="991"/>
    </row>
    <row r="337" spans="1:19" s="121" customFormat="1" ht="81.5">
      <c r="A337" s="108"/>
      <c r="B337" s="185"/>
      <c r="C337" s="186" t="s">
        <v>522</v>
      </c>
      <c r="D337" s="110"/>
      <c r="E337" s="401"/>
      <c r="F337" s="1001"/>
      <c r="H337" s="991"/>
      <c r="I337" s="991"/>
      <c r="J337" s="991"/>
      <c r="K337" s="991"/>
      <c r="L337" s="991"/>
      <c r="M337" s="991"/>
      <c r="N337" s="991"/>
      <c r="O337" s="991"/>
      <c r="P337" s="991"/>
      <c r="Q337" s="991"/>
      <c r="R337" s="991"/>
      <c r="S337" s="991"/>
    </row>
    <row r="338" spans="1:19" s="121" customFormat="1" ht="11.5">
      <c r="B338" s="139"/>
      <c r="C338" s="117" t="s">
        <v>18</v>
      </c>
      <c r="D338" s="110">
        <v>1</v>
      </c>
      <c r="E338" s="398"/>
      <c r="F338" s="1003">
        <f t="shared" ref="F338" si="18">E338*D338</f>
        <v>0</v>
      </c>
      <c r="H338" s="991"/>
      <c r="I338" s="991"/>
      <c r="J338" s="991"/>
      <c r="K338" s="991"/>
      <c r="L338" s="991"/>
      <c r="M338" s="991"/>
      <c r="N338" s="991"/>
      <c r="O338" s="991"/>
      <c r="P338" s="991"/>
      <c r="Q338" s="991"/>
      <c r="R338" s="991"/>
      <c r="S338" s="991"/>
    </row>
    <row r="339" spans="1:19" s="121" customFormat="1" ht="11.5">
      <c r="C339" s="143"/>
      <c r="D339" s="110"/>
      <c r="E339" s="144"/>
      <c r="F339" s="1001"/>
      <c r="H339" s="991"/>
      <c r="I339" s="991"/>
      <c r="J339" s="991"/>
      <c r="K339" s="991"/>
      <c r="L339" s="991"/>
      <c r="M339" s="991"/>
      <c r="N339" s="991"/>
      <c r="O339" s="991"/>
      <c r="P339" s="991"/>
      <c r="Q339" s="991"/>
      <c r="R339" s="991"/>
      <c r="S339" s="991"/>
    </row>
    <row r="340" spans="1:19" s="138" customFormat="1" ht="13">
      <c r="B340" s="159">
        <f>MAX($B$12:B339)+1</f>
        <v>43</v>
      </c>
      <c r="C340" s="187" t="s">
        <v>523</v>
      </c>
      <c r="D340" s="188"/>
      <c r="E340" s="1048"/>
      <c r="F340" s="1049"/>
      <c r="G340" s="190"/>
      <c r="H340" s="416"/>
      <c r="I340" s="416"/>
      <c r="J340" s="416"/>
      <c r="K340" s="416"/>
      <c r="L340" s="416"/>
      <c r="M340" s="416"/>
      <c r="N340" s="416"/>
      <c r="O340" s="416"/>
      <c r="P340" s="416"/>
      <c r="Q340" s="416"/>
      <c r="R340" s="416"/>
      <c r="S340" s="416"/>
    </row>
    <row r="341" spans="1:19" s="138" customFormat="1" ht="92">
      <c r="B341" s="191"/>
      <c r="C341" s="192" t="s">
        <v>524</v>
      </c>
      <c r="D341" s="193"/>
      <c r="E341" s="1050"/>
      <c r="F341" s="1049"/>
      <c r="G341" s="194"/>
      <c r="H341" s="416"/>
      <c r="I341" s="416"/>
      <c r="J341" s="416"/>
      <c r="K341" s="416"/>
      <c r="L341" s="416"/>
      <c r="M341" s="416"/>
      <c r="N341" s="416"/>
      <c r="O341" s="416"/>
      <c r="P341" s="416"/>
      <c r="Q341" s="416"/>
      <c r="R341" s="416"/>
      <c r="S341" s="416"/>
    </row>
    <row r="342" spans="1:19" s="138" customFormat="1" ht="13">
      <c r="B342" s="191"/>
      <c r="C342" s="192" t="s">
        <v>525</v>
      </c>
      <c r="D342" s="195"/>
      <c r="E342" s="1051"/>
      <c r="F342" s="1052"/>
      <c r="G342" s="196"/>
      <c r="H342" s="416"/>
      <c r="I342" s="416"/>
      <c r="J342" s="416"/>
      <c r="K342" s="416"/>
      <c r="L342" s="416"/>
      <c r="M342" s="416"/>
      <c r="N342" s="416"/>
      <c r="O342" s="416"/>
      <c r="P342" s="416"/>
      <c r="Q342" s="416"/>
      <c r="R342" s="416"/>
      <c r="S342" s="416"/>
    </row>
    <row r="343" spans="1:19" s="138" customFormat="1" ht="13">
      <c r="B343" s="191"/>
      <c r="C343" s="192" t="s">
        <v>526</v>
      </c>
      <c r="D343" s="195"/>
      <c r="E343" s="1051"/>
      <c r="F343" s="1052"/>
      <c r="G343" s="196"/>
      <c r="H343" s="416"/>
      <c r="I343" s="416"/>
      <c r="J343" s="416"/>
      <c r="K343" s="416"/>
      <c r="L343" s="416"/>
      <c r="M343" s="416"/>
      <c r="N343" s="416"/>
      <c r="O343" s="416"/>
      <c r="P343" s="416"/>
      <c r="Q343" s="416"/>
      <c r="R343" s="416"/>
      <c r="S343" s="416"/>
    </row>
    <row r="344" spans="1:19" s="138" customFormat="1" ht="23">
      <c r="B344" s="191"/>
      <c r="C344" s="192" t="s">
        <v>527</v>
      </c>
      <c r="D344" s="189"/>
      <c r="E344" s="1050"/>
      <c r="F344" s="1049"/>
      <c r="G344" s="194"/>
      <c r="H344" s="416"/>
      <c r="I344" s="416"/>
      <c r="J344" s="416"/>
      <c r="K344" s="416"/>
      <c r="L344" s="416"/>
      <c r="M344" s="416"/>
      <c r="N344" s="416"/>
      <c r="O344" s="416"/>
      <c r="P344" s="416"/>
      <c r="Q344" s="416"/>
      <c r="R344" s="416"/>
      <c r="S344" s="416"/>
    </row>
    <row r="345" spans="1:19" s="138" customFormat="1" ht="13">
      <c r="B345" s="191"/>
      <c r="C345" s="192" t="s">
        <v>343</v>
      </c>
      <c r="D345" s="189"/>
      <c r="E345" s="1053"/>
      <c r="F345" s="1049"/>
      <c r="G345" s="194"/>
      <c r="H345" s="416"/>
      <c r="I345" s="416"/>
      <c r="J345" s="416"/>
      <c r="K345" s="416"/>
      <c r="L345" s="416"/>
      <c r="M345" s="416"/>
      <c r="N345" s="416"/>
      <c r="O345" s="416"/>
      <c r="P345" s="416"/>
      <c r="Q345" s="416"/>
      <c r="R345" s="416"/>
      <c r="S345" s="416"/>
    </row>
    <row r="346" spans="1:19" s="138" customFormat="1" ht="13">
      <c r="C346" s="192" t="s">
        <v>528</v>
      </c>
      <c r="D346" s="197" t="s">
        <v>529</v>
      </c>
      <c r="E346" s="1054"/>
      <c r="F346" s="1003">
        <f>D346*E346</f>
        <v>0</v>
      </c>
      <c r="G346" s="198"/>
      <c r="H346" s="416"/>
      <c r="I346" s="416"/>
      <c r="J346" s="416"/>
      <c r="K346" s="416"/>
      <c r="L346" s="416"/>
      <c r="M346" s="416"/>
      <c r="N346" s="416"/>
      <c r="O346" s="416"/>
      <c r="P346" s="416"/>
      <c r="Q346" s="416"/>
      <c r="R346" s="416"/>
      <c r="S346" s="416"/>
    </row>
    <row r="347" spans="1:19" s="138" customFormat="1" ht="13">
      <c r="C347" s="192"/>
      <c r="D347" s="199"/>
      <c r="E347" s="1055"/>
      <c r="F347" s="1001"/>
      <c r="G347" s="198"/>
      <c r="H347" s="416"/>
      <c r="I347" s="416"/>
      <c r="J347" s="416"/>
      <c r="K347" s="416"/>
      <c r="L347" s="416"/>
      <c r="M347" s="416"/>
      <c r="N347" s="416"/>
      <c r="O347" s="416"/>
      <c r="P347" s="416"/>
      <c r="Q347" s="416"/>
      <c r="R347" s="416"/>
      <c r="S347" s="416"/>
    </row>
    <row r="348" spans="1:19" s="138" customFormat="1" ht="13">
      <c r="B348" s="159">
        <f>MAX($B$12:B347)+1</f>
        <v>44</v>
      </c>
      <c r="C348" s="187" t="s">
        <v>530</v>
      </c>
      <c r="D348" s="188"/>
      <c r="E348" s="1056"/>
      <c r="F348" s="1049"/>
      <c r="G348" s="190"/>
      <c r="H348" s="416"/>
      <c r="I348" s="416"/>
      <c r="J348" s="416"/>
      <c r="K348" s="416"/>
      <c r="L348" s="416"/>
      <c r="M348" s="416"/>
      <c r="N348" s="416"/>
      <c r="O348" s="416"/>
      <c r="P348" s="416"/>
      <c r="Q348" s="416"/>
      <c r="R348" s="416"/>
      <c r="S348" s="416"/>
    </row>
    <row r="349" spans="1:19" s="138" customFormat="1" ht="23">
      <c r="B349" s="191"/>
      <c r="C349" s="192" t="s">
        <v>531</v>
      </c>
      <c r="D349" s="193"/>
      <c r="E349" s="1057"/>
      <c r="F349" s="1049"/>
      <c r="G349" s="194"/>
      <c r="H349" s="416"/>
      <c r="I349" s="416"/>
      <c r="J349" s="416"/>
      <c r="K349" s="416"/>
      <c r="L349" s="416"/>
      <c r="M349" s="416"/>
      <c r="N349" s="416"/>
      <c r="O349" s="416"/>
      <c r="P349" s="416"/>
      <c r="Q349" s="416"/>
      <c r="R349" s="416"/>
      <c r="S349" s="416"/>
    </row>
    <row r="350" spans="1:19" s="138" customFormat="1" ht="13">
      <c r="C350" s="192" t="s">
        <v>532</v>
      </c>
      <c r="D350" s="197" t="s">
        <v>533</v>
      </c>
      <c r="E350" s="1054"/>
      <c r="F350" s="1003">
        <f>D350*E350</f>
        <v>0</v>
      </c>
      <c r="G350" s="198"/>
      <c r="H350" s="416"/>
      <c r="I350" s="416"/>
      <c r="J350" s="416"/>
      <c r="K350" s="416"/>
      <c r="L350" s="416"/>
      <c r="M350" s="416"/>
      <c r="N350" s="416"/>
      <c r="O350" s="416"/>
      <c r="P350" s="416"/>
      <c r="Q350" s="416"/>
      <c r="R350" s="416"/>
      <c r="S350" s="416"/>
    </row>
    <row r="351" spans="1:19" s="138" customFormat="1" ht="13">
      <c r="C351" s="192"/>
      <c r="D351" s="199"/>
      <c r="E351" s="1055"/>
      <c r="F351" s="1001"/>
      <c r="G351" s="198"/>
      <c r="H351" s="416"/>
      <c r="I351" s="416"/>
      <c r="J351" s="416"/>
      <c r="K351" s="416"/>
      <c r="L351" s="416"/>
      <c r="M351" s="416"/>
      <c r="N351" s="416"/>
      <c r="O351" s="416"/>
      <c r="P351" s="416"/>
      <c r="Q351" s="416"/>
      <c r="R351" s="416"/>
      <c r="S351" s="416"/>
    </row>
    <row r="352" spans="1:19" s="200" customFormat="1" ht="12.5">
      <c r="B352" s="159">
        <f>MAX($B$12:B351)+1</f>
        <v>45</v>
      </c>
      <c r="C352" s="162" t="s">
        <v>534</v>
      </c>
      <c r="D352" s="201"/>
      <c r="E352" s="1058"/>
      <c r="F352" s="432"/>
      <c r="H352" s="415"/>
      <c r="I352" s="956"/>
      <c r="J352" s="415"/>
      <c r="K352" s="415"/>
      <c r="L352" s="932"/>
      <c r="M352" s="415"/>
      <c r="N352" s="415"/>
      <c r="O352" s="415"/>
      <c r="P352" s="415"/>
      <c r="Q352" s="415"/>
      <c r="R352" s="415"/>
      <c r="S352" s="415"/>
    </row>
    <row r="353" spans="2:19" s="200" customFormat="1" ht="103.5">
      <c r="B353" s="203"/>
      <c r="C353" s="167" t="s">
        <v>535</v>
      </c>
      <c r="D353" s="169"/>
      <c r="E353" s="1046"/>
      <c r="F353" s="432"/>
      <c r="H353" s="415"/>
      <c r="I353" s="415"/>
      <c r="J353" s="415"/>
      <c r="K353" s="415"/>
      <c r="L353" s="415"/>
      <c r="M353" s="415"/>
      <c r="N353" s="415"/>
      <c r="O353" s="415"/>
      <c r="P353" s="415"/>
      <c r="Q353" s="415"/>
      <c r="R353" s="415"/>
      <c r="S353" s="415"/>
    </row>
    <row r="354" spans="2:19" s="200" customFormat="1" ht="11.5">
      <c r="B354" s="203"/>
      <c r="C354" s="173" t="s">
        <v>536</v>
      </c>
      <c r="D354" s="169"/>
      <c r="E354" s="1046"/>
      <c r="F354" s="432"/>
      <c r="G354" s="184"/>
      <c r="H354" s="415"/>
      <c r="I354" s="415"/>
      <c r="J354" s="415"/>
      <c r="K354" s="415"/>
      <c r="L354" s="415"/>
      <c r="M354" s="415"/>
      <c r="N354" s="415"/>
      <c r="O354" s="415"/>
      <c r="P354" s="415"/>
      <c r="Q354" s="415"/>
      <c r="R354" s="415"/>
      <c r="S354" s="415"/>
    </row>
    <row r="355" spans="2:19" s="200" customFormat="1" ht="12.5">
      <c r="B355" s="203"/>
      <c r="C355" s="204" t="s">
        <v>537</v>
      </c>
      <c r="D355" s="169">
        <v>10</v>
      </c>
      <c r="E355" s="1046"/>
      <c r="F355" s="432"/>
      <c r="G355" s="184"/>
      <c r="H355" s="415"/>
      <c r="I355" s="415"/>
      <c r="J355" s="415"/>
      <c r="K355" s="415"/>
      <c r="L355" s="415"/>
      <c r="M355" s="415"/>
      <c r="N355" s="415"/>
      <c r="O355" s="415"/>
      <c r="P355" s="415"/>
      <c r="Q355" s="415"/>
      <c r="R355" s="415"/>
      <c r="S355" s="415"/>
    </row>
    <row r="356" spans="2:19" s="200" customFormat="1" ht="12.5">
      <c r="B356" s="203"/>
      <c r="C356" s="204" t="s">
        <v>538</v>
      </c>
      <c r="D356" s="169">
        <v>8</v>
      </c>
      <c r="E356" s="1046"/>
      <c r="F356" s="432"/>
      <c r="G356" s="184"/>
      <c r="H356" s="415"/>
      <c r="I356" s="415"/>
      <c r="J356" s="415"/>
      <c r="K356" s="415"/>
      <c r="L356" s="415"/>
      <c r="M356" s="415"/>
      <c r="N356" s="415"/>
      <c r="O356" s="415"/>
      <c r="P356" s="415"/>
      <c r="Q356" s="415"/>
      <c r="R356" s="415"/>
      <c r="S356" s="415"/>
    </row>
    <row r="357" spans="2:19" s="200" customFormat="1" ht="12.5">
      <c r="B357" s="203"/>
      <c r="C357" s="204"/>
      <c r="D357" s="169"/>
      <c r="E357" s="1046"/>
      <c r="F357" s="432"/>
      <c r="G357" s="184"/>
      <c r="H357" s="415"/>
      <c r="I357" s="415"/>
      <c r="J357" s="415"/>
      <c r="K357" s="415"/>
      <c r="L357" s="415"/>
      <c r="M357" s="415"/>
      <c r="N357" s="415"/>
      <c r="O357" s="415"/>
      <c r="P357" s="415"/>
      <c r="Q357" s="415"/>
      <c r="R357" s="415"/>
      <c r="S357" s="415"/>
    </row>
    <row r="358" spans="2:19" s="200" customFormat="1" ht="13">
      <c r="B358" s="203"/>
      <c r="C358" s="205" t="s">
        <v>539</v>
      </c>
      <c r="D358" s="169">
        <v>1</v>
      </c>
      <c r="E358" s="1059"/>
      <c r="F358" s="1002">
        <f t="shared" ref="F358" si="19">D358*E358</f>
        <v>0</v>
      </c>
      <c r="G358" s="184"/>
      <c r="H358" s="415"/>
      <c r="I358" s="415"/>
      <c r="J358" s="415"/>
      <c r="K358" s="415"/>
      <c r="L358" s="415"/>
      <c r="M358" s="415"/>
      <c r="N358" s="415"/>
      <c r="O358" s="415"/>
      <c r="P358" s="415"/>
      <c r="Q358" s="415"/>
      <c r="R358" s="415"/>
      <c r="S358" s="415"/>
    </row>
    <row r="359" spans="2:19" s="200" customFormat="1" ht="11.5">
      <c r="B359" s="207"/>
      <c r="C359" s="173"/>
      <c r="D359" s="169"/>
      <c r="E359" s="1046"/>
      <c r="F359" s="432"/>
      <c r="H359" s="415"/>
      <c r="I359" s="415"/>
      <c r="J359" s="415"/>
      <c r="K359" s="415"/>
      <c r="L359" s="415"/>
      <c r="M359" s="415"/>
      <c r="N359" s="415"/>
      <c r="O359" s="415"/>
      <c r="P359" s="415"/>
      <c r="Q359" s="415"/>
      <c r="R359" s="415"/>
      <c r="S359" s="415"/>
    </row>
    <row r="360" spans="2:19" s="121" customFormat="1" ht="11.5">
      <c r="B360" s="159">
        <f>MAX($B$12:B359)+1</f>
        <v>46</v>
      </c>
      <c r="C360" s="143" t="s">
        <v>540</v>
      </c>
      <c r="D360" s="110"/>
      <c r="E360" s="401"/>
      <c r="F360" s="1001"/>
      <c r="H360" s="991"/>
      <c r="I360" s="991"/>
      <c r="J360" s="991"/>
      <c r="K360" s="991"/>
      <c r="L360" s="991"/>
      <c r="M360" s="991"/>
      <c r="N360" s="991"/>
      <c r="O360" s="991"/>
      <c r="P360" s="991"/>
      <c r="Q360" s="991"/>
      <c r="R360" s="991"/>
      <c r="S360" s="991"/>
    </row>
    <row r="361" spans="2:19" s="121" customFormat="1" ht="34.5">
      <c r="B361" s="208"/>
      <c r="C361" s="186" t="s">
        <v>541</v>
      </c>
      <c r="D361" s="110"/>
      <c r="E361" s="401"/>
      <c r="F361" s="1001"/>
      <c r="H361" s="991"/>
      <c r="I361" s="991"/>
      <c r="J361" s="991"/>
      <c r="K361" s="991"/>
      <c r="L361" s="991"/>
      <c r="M361" s="991"/>
      <c r="N361" s="991"/>
      <c r="O361" s="991"/>
      <c r="P361" s="991"/>
      <c r="Q361" s="991"/>
      <c r="R361" s="991"/>
      <c r="S361" s="991"/>
    </row>
    <row r="362" spans="2:19" ht="11.5">
      <c r="B362" s="208"/>
      <c r="C362" s="117" t="s">
        <v>18</v>
      </c>
      <c r="D362" s="110">
        <v>1</v>
      </c>
      <c r="E362" s="398"/>
      <c r="F362" s="1003">
        <f>E362*D362</f>
        <v>0</v>
      </c>
    </row>
    <row r="363" spans="2:19" ht="11.5">
      <c r="B363" s="208"/>
      <c r="C363" s="143"/>
      <c r="D363" s="110"/>
      <c r="E363" s="401"/>
      <c r="F363" s="1001"/>
    </row>
    <row r="364" spans="2:19" s="121" customFormat="1" ht="11.5">
      <c r="B364" s="161">
        <f>MAX($B$2:B363)+1</f>
        <v>47</v>
      </c>
      <c r="C364" s="143" t="s">
        <v>542</v>
      </c>
      <c r="D364" s="110"/>
      <c r="E364" s="401"/>
      <c r="F364" s="1001"/>
      <c r="H364" s="991"/>
      <c r="I364" s="991"/>
      <c r="J364" s="991"/>
      <c r="K364" s="991"/>
      <c r="L364" s="991"/>
      <c r="M364" s="991"/>
      <c r="N364" s="991"/>
      <c r="O364" s="991"/>
      <c r="P364" s="991"/>
      <c r="Q364" s="991"/>
      <c r="R364" s="991"/>
      <c r="S364" s="991"/>
    </row>
    <row r="365" spans="2:19" s="121" customFormat="1" ht="123.75" customHeight="1">
      <c r="B365" s="208"/>
      <c r="C365" s="186" t="s">
        <v>543</v>
      </c>
      <c r="D365" s="110"/>
      <c r="E365" s="401"/>
      <c r="F365" s="1001"/>
      <c r="H365" s="991"/>
      <c r="I365" s="991"/>
      <c r="J365" s="991"/>
      <c r="K365" s="991"/>
      <c r="L365" s="991"/>
      <c r="M365" s="991"/>
      <c r="N365" s="991"/>
      <c r="O365" s="991"/>
      <c r="P365" s="991"/>
      <c r="Q365" s="991"/>
      <c r="R365" s="991"/>
      <c r="S365" s="991"/>
    </row>
    <row r="366" spans="2:19" ht="11.5">
      <c r="B366" s="208"/>
      <c r="C366" s="117" t="s">
        <v>18</v>
      </c>
      <c r="D366" s="110">
        <v>1</v>
      </c>
      <c r="E366" s="398"/>
      <c r="F366" s="1003">
        <f>E366*D366</f>
        <v>0</v>
      </c>
    </row>
    <row r="367" spans="2:19" ht="11.5">
      <c r="B367" s="208"/>
      <c r="C367" s="143"/>
      <c r="D367" s="110"/>
      <c r="E367" s="401"/>
      <c r="F367" s="1001"/>
    </row>
    <row r="368" spans="2:19" s="121" customFormat="1" ht="11.5">
      <c r="B368" s="159">
        <f>MAX($B$12:B367)+1</f>
        <v>48</v>
      </c>
      <c r="C368" s="143" t="s">
        <v>544</v>
      </c>
      <c r="D368" s="110"/>
      <c r="E368" s="401"/>
      <c r="F368" s="1001"/>
      <c r="H368" s="991"/>
      <c r="I368" s="991"/>
      <c r="J368" s="991"/>
      <c r="K368" s="991"/>
      <c r="L368" s="991"/>
      <c r="M368" s="991"/>
      <c r="N368" s="991"/>
      <c r="O368" s="991"/>
      <c r="P368" s="991"/>
      <c r="Q368" s="991"/>
      <c r="R368" s="991"/>
      <c r="S368" s="991"/>
    </row>
    <row r="369" spans="2:19" s="121" customFormat="1" ht="46">
      <c r="B369" s="208"/>
      <c r="C369" s="186" t="s">
        <v>545</v>
      </c>
      <c r="D369" s="110"/>
      <c r="E369" s="401"/>
      <c r="F369" s="1001"/>
      <c r="H369" s="991"/>
      <c r="I369" s="991"/>
      <c r="J369" s="991"/>
      <c r="K369" s="991"/>
      <c r="L369" s="991"/>
      <c r="M369" s="991"/>
      <c r="N369" s="991"/>
      <c r="O369" s="991"/>
      <c r="P369" s="991"/>
      <c r="Q369" s="991"/>
      <c r="R369" s="991"/>
      <c r="S369" s="991"/>
    </row>
    <row r="370" spans="2:19" ht="11.5">
      <c r="B370" s="208"/>
      <c r="C370" s="117" t="s">
        <v>18</v>
      </c>
      <c r="D370" s="110">
        <v>1</v>
      </c>
      <c r="E370" s="398"/>
      <c r="F370" s="1003">
        <f>E370*D370</f>
        <v>0</v>
      </c>
    </row>
    <row r="371" spans="2:19" ht="11.5">
      <c r="B371" s="208"/>
      <c r="C371" s="143"/>
      <c r="D371" s="110"/>
      <c r="E371" s="144"/>
      <c r="F371" s="1001"/>
    </row>
    <row r="372" spans="2:19" s="121" customFormat="1" ht="11.5">
      <c r="B372" s="159">
        <f>MAX($B$12:B371)+1</f>
        <v>49</v>
      </c>
      <c r="C372" s="143" t="s">
        <v>546</v>
      </c>
      <c r="D372" s="110"/>
      <c r="E372" s="144"/>
      <c r="F372" s="1001"/>
      <c r="H372" s="991"/>
      <c r="I372" s="991"/>
      <c r="J372" s="991"/>
      <c r="K372" s="991"/>
      <c r="L372" s="991"/>
      <c r="M372" s="991"/>
      <c r="N372" s="991"/>
      <c r="O372" s="991"/>
      <c r="P372" s="991"/>
      <c r="Q372" s="991"/>
      <c r="R372" s="991"/>
      <c r="S372" s="991"/>
    </row>
    <row r="373" spans="2:19" s="121" customFormat="1" ht="23">
      <c r="B373" s="208"/>
      <c r="C373" s="186" t="s">
        <v>547</v>
      </c>
      <c r="D373" s="110"/>
      <c r="E373" s="144"/>
      <c r="F373" s="1001"/>
      <c r="H373" s="991"/>
      <c r="I373" s="991"/>
      <c r="J373" s="991"/>
      <c r="K373" s="991"/>
      <c r="L373" s="991"/>
      <c r="M373" s="991"/>
      <c r="N373" s="991"/>
      <c r="O373" s="991"/>
      <c r="P373" s="991"/>
      <c r="Q373" s="991"/>
      <c r="R373" s="991"/>
      <c r="S373" s="991"/>
    </row>
    <row r="374" spans="2:19" ht="11.5">
      <c r="B374" s="208"/>
      <c r="C374" s="117" t="s">
        <v>18</v>
      </c>
      <c r="D374" s="110">
        <v>1</v>
      </c>
      <c r="E374" s="398"/>
      <c r="F374" s="1003">
        <f>E374*D374</f>
        <v>0</v>
      </c>
    </row>
    <row r="375" spans="2:19" ht="11.5">
      <c r="B375" s="208"/>
      <c r="C375" s="143"/>
      <c r="D375" s="110"/>
      <c r="E375" s="401"/>
      <c r="F375" s="1001"/>
    </row>
    <row r="376" spans="2:19" ht="11.5">
      <c r="B376" s="159">
        <f>MAX($B$12:B375)+1</f>
        <v>50</v>
      </c>
      <c r="C376" s="143" t="s">
        <v>548</v>
      </c>
      <c r="D376" s="210"/>
      <c r="E376" s="1060"/>
      <c r="F376" s="1061"/>
    </row>
    <row r="377" spans="2:19" ht="23">
      <c r="C377" s="146" t="s">
        <v>549</v>
      </c>
      <c r="D377" s="210"/>
      <c r="E377" s="1060"/>
      <c r="F377" s="1061"/>
    </row>
    <row r="378" spans="2:19" ht="11.5">
      <c r="C378" s="117" t="s">
        <v>18</v>
      </c>
      <c r="D378" s="110">
        <v>1</v>
      </c>
      <c r="E378" s="398"/>
      <c r="F378" s="1003">
        <f>E378*D378</f>
        <v>0</v>
      </c>
    </row>
    <row r="379" spans="2:19" ht="11.5">
      <c r="C379" s="117"/>
      <c r="E379" s="1062"/>
      <c r="F379" s="1063"/>
    </row>
    <row r="380" spans="2:19" ht="11.5">
      <c r="B380" s="159">
        <f>MAX($B$12:B379)+1</f>
        <v>51</v>
      </c>
      <c r="C380" s="143" t="s">
        <v>550</v>
      </c>
      <c r="E380" s="1062"/>
      <c r="F380" s="1063"/>
    </row>
    <row r="381" spans="2:19" ht="11.5">
      <c r="C381" s="117" t="s">
        <v>551</v>
      </c>
      <c r="D381" s="217">
        <v>0.05</v>
      </c>
      <c r="E381" s="398"/>
      <c r="F381" s="1064">
        <f>SUM(F6:F379)*D381</f>
        <v>0</v>
      </c>
    </row>
    <row r="382" spans="2:19" ht="11.5">
      <c r="C382" s="117"/>
      <c r="E382" s="1062"/>
      <c r="F382" s="1063"/>
    </row>
    <row r="383" spans="2:19" ht="11.5">
      <c r="B383" s="159">
        <f>MAX($B$12:B382)+1</f>
        <v>52</v>
      </c>
      <c r="C383" s="143" t="s">
        <v>552</v>
      </c>
      <c r="E383" s="1062"/>
      <c r="F383" s="1063"/>
    </row>
    <row r="384" spans="2:19" ht="11.5">
      <c r="C384" s="117" t="s">
        <v>551</v>
      </c>
      <c r="D384" s="217">
        <v>0.05</v>
      </c>
      <c r="E384" s="398"/>
      <c r="F384" s="1064">
        <f>SUM(F6:F378)*D384</f>
        <v>0</v>
      </c>
    </row>
    <row r="385" spans="1:19" ht="11.5">
      <c r="C385" s="117"/>
      <c r="E385" s="1062"/>
      <c r="F385" s="1063"/>
    </row>
    <row r="386" spans="1:19" ht="23">
      <c r="B386" s="218">
        <f>MAX($B$12:B385)+1</f>
        <v>53</v>
      </c>
      <c r="C386" s="219" t="s">
        <v>553</v>
      </c>
      <c r="E386" s="1062"/>
      <c r="F386" s="1063"/>
    </row>
    <row r="387" spans="1:19" ht="34.5">
      <c r="C387" s="220" t="s">
        <v>554</v>
      </c>
      <c r="E387" s="1062"/>
      <c r="F387" s="1063"/>
    </row>
    <row r="388" spans="1:19" ht="11.5">
      <c r="C388" s="115" t="s">
        <v>18</v>
      </c>
      <c r="D388" s="110">
        <v>1</v>
      </c>
      <c r="E388" s="398"/>
      <c r="F388" s="1003">
        <f>E388*D388</f>
        <v>0</v>
      </c>
    </row>
    <row r="389" spans="1:19" ht="12" thickBot="1">
      <c r="C389" s="221"/>
      <c r="F389" s="1063"/>
    </row>
    <row r="390" spans="1:19" ht="12" thickBot="1">
      <c r="B390" s="222" t="str">
        <f>B6</f>
        <v>OG</v>
      </c>
      <c r="C390" s="223" t="str">
        <f>C6</f>
        <v>OGREVANJE</v>
      </c>
      <c r="D390" s="224"/>
      <c r="E390" s="225"/>
      <c r="F390" s="1007">
        <f>SUM(F6:F389)</f>
        <v>0</v>
      </c>
    </row>
    <row r="391" spans="1:19" s="214" customFormat="1">
      <c r="A391" s="209"/>
      <c r="B391" s="213"/>
      <c r="C391" s="226"/>
      <c r="E391" s="1065"/>
      <c r="F391" s="1065"/>
      <c r="G391" s="209"/>
      <c r="H391" s="423"/>
      <c r="I391" s="1000"/>
      <c r="J391" s="1000"/>
      <c r="K391" s="1000"/>
      <c r="L391" s="1000"/>
      <c r="M391" s="1000"/>
      <c r="N391" s="1000"/>
      <c r="O391" s="1000"/>
      <c r="P391" s="1000"/>
      <c r="Q391" s="1000"/>
      <c r="R391" s="1000"/>
      <c r="S391" s="1000"/>
    </row>
    <row r="392" spans="1:19" s="214" customFormat="1">
      <c r="A392" s="209"/>
      <c r="B392" s="213"/>
      <c r="C392" s="226"/>
      <c r="E392" s="1065"/>
      <c r="F392" s="1065"/>
      <c r="G392" s="209"/>
      <c r="H392" s="423"/>
      <c r="I392" s="1000"/>
      <c r="J392" s="1000"/>
      <c r="K392" s="1000"/>
      <c r="L392" s="1000"/>
      <c r="M392" s="1000"/>
      <c r="N392" s="1000"/>
      <c r="O392" s="1000"/>
      <c r="P392" s="1000"/>
      <c r="Q392" s="1000"/>
      <c r="R392" s="1000"/>
      <c r="S392" s="1000"/>
    </row>
    <row r="393" spans="1:19" s="214" customFormat="1">
      <c r="A393" s="209"/>
      <c r="B393" s="213"/>
      <c r="C393" s="226"/>
      <c r="E393" s="1065"/>
      <c r="F393" s="1065"/>
      <c r="G393" s="209"/>
      <c r="H393" s="423"/>
      <c r="I393" s="1000"/>
      <c r="J393" s="1000"/>
      <c r="K393" s="1000"/>
      <c r="L393" s="1000"/>
      <c r="M393" s="1000"/>
      <c r="N393" s="1000"/>
      <c r="O393" s="1000"/>
      <c r="P393" s="1000"/>
      <c r="Q393" s="1000"/>
      <c r="R393" s="1000"/>
      <c r="S393" s="1000"/>
    </row>
    <row r="394" spans="1:19" s="214" customFormat="1">
      <c r="A394" s="209"/>
      <c r="B394" s="213"/>
      <c r="C394" s="226"/>
      <c r="E394" s="1065"/>
      <c r="F394" s="1065"/>
      <c r="G394" s="209"/>
      <c r="H394" s="423"/>
      <c r="I394" s="1000"/>
      <c r="J394" s="1000"/>
      <c r="K394" s="1000"/>
      <c r="L394" s="1000"/>
      <c r="M394" s="1000"/>
      <c r="N394" s="1000"/>
      <c r="O394" s="1000"/>
      <c r="P394" s="1000"/>
      <c r="Q394" s="1000"/>
      <c r="R394" s="1000"/>
      <c r="S394" s="1000"/>
    </row>
  </sheetData>
  <sheetProtection algorithmName="SHA-512" hashValue="Xir4KMbUEjEZs9yfUy57UMERvUKSUmluek3Ek2etQzyEKIez5PAZDR4sPic8nCYyQSsaHcOoIVoWK9V3euGnDQ==" saltValue="cGb6JrHV2F7xN3hhCx+Hmg==" spinCount="100000" sheet="1" objects="1" scenarios="1" selectLockedCells="1"/>
  <mergeCells count="2">
    <mergeCell ref="C1:F1"/>
    <mergeCell ref="C2:F2"/>
  </mergeCells>
  <conditionalFormatting sqref="E5:F6 E334:F337 E338 E339:F339">
    <cfRule type="cellIs" dxfId="148" priority="165" stopIfTrue="1" operator="equal">
      <formula>0</formula>
    </cfRule>
  </conditionalFormatting>
  <conditionalFormatting sqref="E12:F76 E151:F153 E180:F181 F258:G263 E360:F64484">
    <cfRule type="cellIs" dxfId="147" priority="157" stopIfTrue="1" operator="equal">
      <formula>0</formula>
    </cfRule>
    <cfRule type="cellIs" priority="158" stopIfTrue="1" operator="equal">
      <formula>0</formula>
    </cfRule>
  </conditionalFormatting>
  <conditionalFormatting sqref="E81:F81">
    <cfRule type="cellIs" dxfId="146" priority="85" stopIfTrue="1" operator="equal">
      <formula>0</formula>
    </cfRule>
    <cfRule type="cellIs" priority="86" stopIfTrue="1" operator="equal">
      <formula>0</formula>
    </cfRule>
  </conditionalFormatting>
  <conditionalFormatting sqref="E83:F90 E190:F205 E5:F6">
    <cfRule type="cellIs" priority="160" stopIfTrue="1" operator="equal">
      <formula>0</formula>
    </cfRule>
  </conditionalFormatting>
  <conditionalFormatting sqref="E83:F90">
    <cfRule type="cellIs" dxfId="145" priority="159" stopIfTrue="1" operator="equal">
      <formula>0</formula>
    </cfRule>
  </conditionalFormatting>
  <conditionalFormatting sqref="E96:F101">
    <cfRule type="cellIs" dxfId="144" priority="77" stopIfTrue="1" operator="equal">
      <formula>0</formula>
    </cfRule>
    <cfRule type="cellIs" priority="78" stopIfTrue="1" operator="equal">
      <formula>0</formula>
    </cfRule>
  </conditionalFormatting>
  <conditionalFormatting sqref="E107:F111">
    <cfRule type="cellIs" dxfId="143" priority="69" stopIfTrue="1" operator="equal">
      <formula>0</formula>
    </cfRule>
    <cfRule type="cellIs" priority="70" stopIfTrue="1" operator="equal">
      <formula>0</formula>
    </cfRule>
  </conditionalFormatting>
  <conditionalFormatting sqref="E118:F124">
    <cfRule type="cellIs" dxfId="142" priority="53" stopIfTrue="1" operator="equal">
      <formula>0</formula>
    </cfRule>
    <cfRule type="cellIs" priority="54" stopIfTrue="1" operator="equal">
      <formula>0</formula>
    </cfRule>
  </conditionalFormatting>
  <conditionalFormatting sqref="E131:F133">
    <cfRule type="cellIs" dxfId="141" priority="45" stopIfTrue="1" operator="equal">
      <formula>0</formula>
    </cfRule>
    <cfRule type="cellIs" priority="46" stopIfTrue="1" operator="equal">
      <formula>0</formula>
    </cfRule>
  </conditionalFormatting>
  <conditionalFormatting sqref="E140:F144">
    <cfRule type="cellIs" dxfId="140" priority="55" stopIfTrue="1" operator="equal">
      <formula>0</formula>
    </cfRule>
    <cfRule type="cellIs" priority="56" stopIfTrue="1" operator="equal">
      <formula>0</formula>
    </cfRule>
  </conditionalFormatting>
  <conditionalFormatting sqref="E160:F162">
    <cfRule type="cellIs" dxfId="139" priority="37" stopIfTrue="1" operator="equal">
      <formula>0</formula>
    </cfRule>
    <cfRule type="cellIs" priority="38" stopIfTrue="1" operator="equal">
      <formula>0</formula>
    </cfRule>
  </conditionalFormatting>
  <conditionalFormatting sqref="E169:F173">
    <cfRule type="cellIs" dxfId="138" priority="29" stopIfTrue="1" operator="equal">
      <formula>0</formula>
    </cfRule>
    <cfRule type="cellIs" priority="30" stopIfTrue="1" operator="equal">
      <formula>0</formula>
    </cfRule>
  </conditionalFormatting>
  <conditionalFormatting sqref="E188:F188">
    <cfRule type="cellIs" dxfId="137" priority="21" stopIfTrue="1" operator="equal">
      <formula>0</formula>
    </cfRule>
    <cfRule type="cellIs" priority="22" stopIfTrue="1" operator="equal">
      <formula>0</formula>
    </cfRule>
  </conditionalFormatting>
  <conditionalFormatting sqref="E190:F211">
    <cfRule type="cellIs" dxfId="136" priority="92" stopIfTrue="1" operator="equal">
      <formula>0</formula>
    </cfRule>
  </conditionalFormatting>
  <conditionalFormatting sqref="E206:F209">
    <cfRule type="cellIs" priority="91" stopIfTrue="1" operator="equal">
      <formula>0</formula>
    </cfRule>
  </conditionalFormatting>
  <conditionalFormatting sqref="E210:F211">
    <cfRule type="cellIs" priority="156" stopIfTrue="1" operator="equal">
      <formula>0</formula>
    </cfRule>
  </conditionalFormatting>
  <conditionalFormatting sqref="E218:F220">
    <cfRule type="cellIs" dxfId="135" priority="134" stopIfTrue="1" operator="equal">
      <formula>0</formula>
    </cfRule>
    <cfRule type="cellIs" priority="135" stopIfTrue="1" operator="equal">
      <formula>0</formula>
    </cfRule>
  </conditionalFormatting>
  <conditionalFormatting sqref="E228:F229">
    <cfRule type="cellIs" dxfId="134" priority="101" stopIfTrue="1" operator="equal">
      <formula>0</formula>
    </cfRule>
    <cfRule type="cellIs" priority="102" stopIfTrue="1" operator="equal">
      <formula>0</formula>
    </cfRule>
  </conditionalFormatting>
  <conditionalFormatting sqref="E334:F339">
    <cfRule type="cellIs" priority="18" stopIfTrue="1" operator="equal">
      <formula>0</formula>
    </cfRule>
  </conditionalFormatting>
  <conditionalFormatting sqref="E248:G249">
    <cfRule type="cellIs" dxfId="133" priority="97" stopIfTrue="1" operator="equal">
      <formula>0</formula>
    </cfRule>
    <cfRule type="cellIs" priority="98" stopIfTrue="1" operator="equal">
      <formula>0</formula>
    </cfRule>
  </conditionalFormatting>
  <conditionalFormatting sqref="E237:H237">
    <cfRule type="cellIs" dxfId="132" priority="99" stopIfTrue="1" operator="equal">
      <formula>0</formula>
    </cfRule>
    <cfRule type="cellIs" priority="100" stopIfTrue="1" operator="equal">
      <formula>0</formula>
    </cfRule>
  </conditionalFormatting>
  <conditionalFormatting sqref="E243:H243">
    <cfRule type="cellIs" dxfId="131" priority="106" stopIfTrue="1" operator="equal">
      <formula>0</formula>
    </cfRule>
    <cfRule type="cellIs" priority="107" stopIfTrue="1" operator="equal">
      <formula>0</formula>
    </cfRule>
  </conditionalFormatting>
  <conditionalFormatting sqref="E257:H257">
    <cfRule type="cellIs" dxfId="130" priority="132" stopIfTrue="1" operator="equal">
      <formula>0</formula>
    </cfRule>
    <cfRule type="cellIs" priority="133" stopIfTrue="1" operator="equal">
      <formula>0</formula>
    </cfRule>
  </conditionalFormatting>
  <conditionalFormatting sqref="E264:H264">
    <cfRule type="cellIs" dxfId="129" priority="112" stopIfTrue="1" operator="equal">
      <formula>0</formula>
    </cfRule>
    <cfRule type="cellIs" priority="113" stopIfTrue="1" operator="equal">
      <formula>0</formula>
    </cfRule>
  </conditionalFormatting>
  <conditionalFormatting sqref="E271:H271">
    <cfRule type="cellIs" dxfId="128" priority="108" stopIfTrue="1" operator="equal">
      <formula>0</formula>
    </cfRule>
    <cfRule type="cellIs" priority="109" stopIfTrue="1" operator="equal">
      <formula>0</formula>
    </cfRule>
  </conditionalFormatting>
  <conditionalFormatting sqref="E279:H279">
    <cfRule type="cellIs" dxfId="127" priority="120" stopIfTrue="1" operator="equal">
      <formula>0</formula>
    </cfRule>
    <cfRule type="cellIs" priority="121" stopIfTrue="1" operator="equal">
      <formula>0</formula>
    </cfRule>
  </conditionalFormatting>
  <conditionalFormatting sqref="E287:H287">
    <cfRule type="cellIs" dxfId="126" priority="124" stopIfTrue="1" operator="equal">
      <formula>0</formula>
    </cfRule>
    <cfRule type="cellIs" priority="125" stopIfTrue="1" operator="equal">
      <formula>0</formula>
    </cfRule>
  </conditionalFormatting>
  <conditionalFormatting sqref="E295:H295">
    <cfRule type="cellIs" dxfId="125" priority="126" stopIfTrue="1" operator="equal">
      <formula>0</formula>
    </cfRule>
    <cfRule type="cellIs" priority="127" stopIfTrue="1" operator="equal">
      <formula>0</formula>
    </cfRule>
  </conditionalFormatting>
  <conditionalFormatting sqref="E304:H304">
    <cfRule type="cellIs" dxfId="124" priority="122" stopIfTrue="1" operator="equal">
      <formula>0</formula>
    </cfRule>
    <cfRule type="cellIs" priority="123" stopIfTrue="1" operator="equal">
      <formula>0</formula>
    </cfRule>
  </conditionalFormatting>
  <conditionalFormatting sqref="E312:H312">
    <cfRule type="cellIs" dxfId="123" priority="130" stopIfTrue="1" operator="equal">
      <formula>0</formula>
    </cfRule>
    <cfRule type="cellIs" priority="131" stopIfTrue="1" operator="equal">
      <formula>0</formula>
    </cfRule>
  </conditionalFormatting>
  <conditionalFormatting sqref="E320:H320">
    <cfRule type="cellIs" dxfId="122" priority="114" stopIfTrue="1" operator="equal">
      <formula>0</formula>
    </cfRule>
    <cfRule type="cellIs" priority="115" stopIfTrue="1" operator="equal">
      <formula>0</formula>
    </cfRule>
  </conditionalFormatting>
  <conditionalFormatting sqref="E328:H328">
    <cfRule type="cellIs" dxfId="121" priority="93" stopIfTrue="1" operator="equal">
      <formula>0</formula>
    </cfRule>
    <cfRule type="cellIs" priority="94" stopIfTrue="1" operator="equal">
      <formula>0</formula>
    </cfRule>
  </conditionalFormatting>
  <conditionalFormatting sqref="E332:H332">
    <cfRule type="cellIs" dxfId="120" priority="1" stopIfTrue="1" operator="equal">
      <formula>0</formula>
    </cfRule>
    <cfRule type="cellIs" priority="2" stopIfTrue="1" operator="equal">
      <formula>0</formula>
    </cfRule>
  </conditionalFormatting>
  <conditionalFormatting sqref="F225:F227 G225:G231">
    <cfRule type="cellIs" dxfId="119" priority="154" stopIfTrue="1" operator="equal">
      <formula>0</formula>
    </cfRule>
    <cfRule type="cellIs" priority="155" stopIfTrue="1" operator="equal">
      <formula>0</formula>
    </cfRule>
  </conditionalFormatting>
  <conditionalFormatting sqref="F230:F236">
    <cfRule type="cellIs" dxfId="118" priority="149" stopIfTrue="1" operator="equal">
      <formula>0</formula>
    </cfRule>
  </conditionalFormatting>
  <conditionalFormatting sqref="F241:F242">
    <cfRule type="cellIs" dxfId="117" priority="103" stopIfTrue="1" operator="equal">
      <formula>0</formula>
    </cfRule>
  </conditionalFormatting>
  <conditionalFormatting sqref="F247">
    <cfRule type="cellIs" dxfId="116" priority="138" stopIfTrue="1" operator="equal">
      <formula>0</formula>
    </cfRule>
  </conditionalFormatting>
  <conditionalFormatting sqref="F338">
    <cfRule type="cellIs" dxfId="115" priority="17" stopIfTrue="1" operator="equal">
      <formula>0</formula>
    </cfRule>
  </conditionalFormatting>
  <conditionalFormatting sqref="F346">
    <cfRule type="cellIs" dxfId="114" priority="163" stopIfTrue="1" operator="equal">
      <formula>0</formula>
    </cfRule>
    <cfRule type="cellIs" priority="164" stopIfTrue="1" operator="equal">
      <formula>0</formula>
    </cfRule>
  </conditionalFormatting>
  <conditionalFormatting sqref="F350">
    <cfRule type="cellIs" dxfId="113" priority="19" stopIfTrue="1" operator="equal">
      <formula>0</formula>
    </cfRule>
    <cfRule type="cellIs" priority="20" stopIfTrue="1" operator="equal">
      <formula>0</formula>
    </cfRule>
  </conditionalFormatting>
  <conditionalFormatting sqref="F358">
    <cfRule type="cellIs" dxfId="112" priority="161" stopIfTrue="1" operator="equal">
      <formula>0</formula>
    </cfRule>
    <cfRule type="cellIs" priority="162" stopIfTrue="1" operator="equal">
      <formula>0</formula>
    </cfRule>
  </conditionalFormatting>
  <conditionalFormatting sqref="F78:G80 F82:G82">
    <cfRule type="cellIs" dxfId="111" priority="89" stopIfTrue="1" operator="equal">
      <formula>0</formula>
    </cfRule>
    <cfRule type="cellIs" priority="90" stopIfTrue="1" operator="equal">
      <formula>0</formula>
    </cfRule>
  </conditionalFormatting>
  <conditionalFormatting sqref="F91:G92">
    <cfRule type="cellIs" dxfId="110" priority="83" stopIfTrue="1" operator="equal">
      <formula>0</formula>
    </cfRule>
    <cfRule type="cellIs" priority="84" stopIfTrue="1" operator="equal">
      <formula>0</formula>
    </cfRule>
  </conditionalFormatting>
  <conditionalFormatting sqref="F95:G95 F189:G189">
    <cfRule type="cellIs" dxfId="109" priority="79" stopIfTrue="1" operator="equal">
      <formula>0</formula>
    </cfRule>
    <cfRule type="cellIs" priority="80" stopIfTrue="1" operator="equal">
      <formula>0</formula>
    </cfRule>
  </conditionalFormatting>
  <conditionalFormatting sqref="F102:G103">
    <cfRule type="cellIs" dxfId="108" priority="75" stopIfTrue="1" operator="equal">
      <formula>0</formula>
    </cfRule>
    <cfRule type="cellIs" priority="76" stopIfTrue="1" operator="equal">
      <formula>0</formula>
    </cfRule>
  </conditionalFormatting>
  <conditionalFormatting sqref="F106:G106">
    <cfRule type="cellIs" dxfId="107" priority="71" stopIfTrue="1" operator="equal">
      <formula>0</formula>
    </cfRule>
    <cfRule type="cellIs" priority="72" stopIfTrue="1" operator="equal">
      <formula>0</formula>
    </cfRule>
  </conditionalFormatting>
  <conditionalFormatting sqref="F112:G114">
    <cfRule type="cellIs" dxfId="106" priority="67" stopIfTrue="1" operator="equal">
      <formula>0</formula>
    </cfRule>
    <cfRule type="cellIs" priority="68" stopIfTrue="1" operator="equal">
      <formula>0</formula>
    </cfRule>
  </conditionalFormatting>
  <conditionalFormatting sqref="F117:G117">
    <cfRule type="cellIs" dxfId="105" priority="63" stopIfTrue="1" operator="equal">
      <formula>0</formula>
    </cfRule>
    <cfRule type="cellIs" priority="64" stopIfTrue="1" operator="equal">
      <formula>0</formula>
    </cfRule>
  </conditionalFormatting>
  <conditionalFormatting sqref="F125:G127">
    <cfRule type="cellIs" dxfId="104" priority="51" stopIfTrue="1" operator="equal">
      <formula>0</formula>
    </cfRule>
    <cfRule type="cellIs" priority="52" stopIfTrue="1" operator="equal">
      <formula>0</formula>
    </cfRule>
  </conditionalFormatting>
  <conditionalFormatting sqref="F130:G130">
    <cfRule type="cellIs" dxfId="103" priority="47" stopIfTrue="1" operator="equal">
      <formula>0</formula>
    </cfRule>
    <cfRule type="cellIs" priority="48" stopIfTrue="1" operator="equal">
      <formula>0</formula>
    </cfRule>
  </conditionalFormatting>
  <conditionalFormatting sqref="F134:G136">
    <cfRule type="cellIs" dxfId="102" priority="61" stopIfTrue="1" operator="equal">
      <formula>0</formula>
    </cfRule>
    <cfRule type="cellIs" priority="62" stopIfTrue="1" operator="equal">
      <formula>0</formula>
    </cfRule>
  </conditionalFormatting>
  <conditionalFormatting sqref="F139:G139">
    <cfRule type="cellIs" dxfId="101" priority="57" stopIfTrue="1" operator="equal">
      <formula>0</formula>
    </cfRule>
    <cfRule type="cellIs" priority="58" stopIfTrue="1" operator="equal">
      <formula>0</formula>
    </cfRule>
  </conditionalFormatting>
  <conditionalFormatting sqref="F145:G147">
    <cfRule type="cellIs" dxfId="100" priority="15" stopIfTrue="1" operator="equal">
      <formula>0</formula>
    </cfRule>
    <cfRule type="cellIs" priority="16" stopIfTrue="1" operator="equal">
      <formula>0</formula>
    </cfRule>
  </conditionalFormatting>
  <conditionalFormatting sqref="F150:G150">
    <cfRule type="cellIs" dxfId="99" priority="11" stopIfTrue="1" operator="equal">
      <formula>0</formula>
    </cfRule>
    <cfRule type="cellIs" priority="12" stopIfTrue="1" operator="equal">
      <formula>0</formula>
    </cfRule>
  </conditionalFormatting>
  <conditionalFormatting sqref="F154:G156">
    <cfRule type="cellIs" dxfId="98" priority="43" stopIfTrue="1" operator="equal">
      <formula>0</formula>
    </cfRule>
    <cfRule type="cellIs" priority="44" stopIfTrue="1" operator="equal">
      <formula>0</formula>
    </cfRule>
  </conditionalFormatting>
  <conditionalFormatting sqref="F159:G159">
    <cfRule type="cellIs" dxfId="97" priority="39" stopIfTrue="1" operator="equal">
      <formula>0</formula>
    </cfRule>
    <cfRule type="cellIs" priority="40" stopIfTrue="1" operator="equal">
      <formula>0</formula>
    </cfRule>
  </conditionalFormatting>
  <conditionalFormatting sqref="F163:G165">
    <cfRule type="cellIs" dxfId="96" priority="35" stopIfTrue="1" operator="equal">
      <formula>0</formula>
    </cfRule>
    <cfRule type="cellIs" priority="36" stopIfTrue="1" operator="equal">
      <formula>0</formula>
    </cfRule>
  </conditionalFormatting>
  <conditionalFormatting sqref="F168:G168">
    <cfRule type="cellIs" dxfId="95" priority="31" stopIfTrue="1" operator="equal">
      <formula>0</formula>
    </cfRule>
    <cfRule type="cellIs" priority="32" stopIfTrue="1" operator="equal">
      <formula>0</formula>
    </cfRule>
  </conditionalFormatting>
  <conditionalFormatting sqref="F174:G176">
    <cfRule type="cellIs" dxfId="94" priority="9" stopIfTrue="1" operator="equal">
      <formula>0</formula>
    </cfRule>
    <cfRule type="cellIs" priority="10" stopIfTrue="1" operator="equal">
      <formula>0</formula>
    </cfRule>
  </conditionalFormatting>
  <conditionalFormatting sqref="F179:G179">
    <cfRule type="cellIs" dxfId="93" priority="5" stopIfTrue="1" operator="equal">
      <formula>0</formula>
    </cfRule>
    <cfRule type="cellIs" priority="6" stopIfTrue="1" operator="equal">
      <formula>0</formula>
    </cfRule>
  </conditionalFormatting>
  <conditionalFormatting sqref="F182:G184">
    <cfRule type="cellIs" dxfId="92" priority="27" stopIfTrue="1" operator="equal">
      <formula>0</formula>
    </cfRule>
    <cfRule type="cellIs" priority="28" stopIfTrue="1" operator="equal">
      <formula>0</formula>
    </cfRule>
  </conditionalFormatting>
  <conditionalFormatting sqref="F187:G187">
    <cfRule type="cellIs" dxfId="91" priority="23" stopIfTrue="1" operator="equal">
      <formula>0</formula>
    </cfRule>
    <cfRule type="cellIs" priority="24" stopIfTrue="1" operator="equal">
      <formula>0</formula>
    </cfRule>
  </conditionalFormatting>
  <conditionalFormatting sqref="F232:G236 F230:F231">
    <cfRule type="cellIs" priority="151" stopIfTrue="1" operator="equal">
      <formula>0</formula>
    </cfRule>
  </conditionalFormatting>
  <conditionalFormatting sqref="F232:G236">
    <cfRule type="cellIs" dxfId="90" priority="150" stopIfTrue="1" operator="equal">
      <formula>0</formula>
    </cfRule>
  </conditionalFormatting>
  <conditionalFormatting sqref="F238:G242">
    <cfRule type="cellIs" dxfId="89" priority="104" stopIfTrue="1" operator="equal">
      <formula>0</formula>
    </cfRule>
    <cfRule type="cellIs" priority="105" stopIfTrue="1" operator="equal">
      <formula>0</formula>
    </cfRule>
  </conditionalFormatting>
  <conditionalFormatting sqref="F245:G247">
    <cfRule type="cellIs" dxfId="88" priority="139" stopIfTrue="1" operator="equal">
      <formula>0</formula>
    </cfRule>
    <cfRule type="cellIs" priority="140" stopIfTrue="1" operator="equal">
      <formula>0</formula>
    </cfRule>
  </conditionalFormatting>
  <conditionalFormatting sqref="F250:G256 F272:G278 F280:G286">
    <cfRule type="cellIs" dxfId="87" priority="145" stopIfTrue="1" operator="equal">
      <formula>0</formula>
    </cfRule>
    <cfRule type="cellIs" priority="146" stopIfTrue="1" operator="equal">
      <formula>0</formula>
    </cfRule>
  </conditionalFormatting>
  <conditionalFormatting sqref="F265:G270">
    <cfRule type="cellIs" dxfId="86" priority="110" stopIfTrue="1" operator="equal">
      <formula>0</formula>
    </cfRule>
    <cfRule type="cellIs" priority="111" stopIfTrue="1" operator="equal">
      <formula>0</formula>
    </cfRule>
  </conditionalFormatting>
  <conditionalFormatting sqref="F288:G294 F296:G303">
    <cfRule type="cellIs" dxfId="85" priority="136" stopIfTrue="1" operator="equal">
      <formula>0</formula>
    </cfRule>
    <cfRule type="cellIs" priority="137" stopIfTrue="1" operator="equal">
      <formula>0</formula>
    </cfRule>
  </conditionalFormatting>
  <conditionalFormatting sqref="F305:G311">
    <cfRule type="cellIs" dxfId="84" priority="128" stopIfTrue="1" operator="equal">
      <formula>0</formula>
    </cfRule>
    <cfRule type="cellIs" priority="129" stopIfTrue="1" operator="equal">
      <formula>0</formula>
    </cfRule>
  </conditionalFormatting>
  <conditionalFormatting sqref="F313:G317">
    <cfRule type="cellIs" dxfId="83" priority="118" stopIfTrue="1" operator="equal">
      <formula>0</formula>
    </cfRule>
    <cfRule type="cellIs" priority="119" stopIfTrue="1" operator="equal">
      <formula>0</formula>
    </cfRule>
  </conditionalFormatting>
  <conditionalFormatting sqref="F321:G325">
    <cfRule type="cellIs" dxfId="82" priority="95" stopIfTrue="1" operator="equal">
      <formula>0</formula>
    </cfRule>
    <cfRule type="cellIs" priority="96" stopIfTrue="1" operator="equal">
      <formula>0</formula>
    </cfRule>
  </conditionalFormatting>
  <conditionalFormatting sqref="F329:G331">
    <cfRule type="cellIs" dxfId="81" priority="3" stopIfTrue="1" operator="equal">
      <formula>0</formula>
    </cfRule>
    <cfRule type="cellIs" priority="4" stopIfTrue="1" operator="equal">
      <formula>0</formula>
    </cfRule>
  </conditionalFormatting>
  <conditionalFormatting sqref="F333:G333">
    <cfRule type="cellIs" dxfId="80" priority="116" stopIfTrue="1" operator="equal">
      <formula>0</formula>
    </cfRule>
    <cfRule type="cellIs" priority="117" stopIfTrue="1" operator="equal">
      <formula>0</formula>
    </cfRule>
  </conditionalFormatting>
  <conditionalFormatting sqref="F244:H244">
    <cfRule type="cellIs" dxfId="79" priority="152" stopIfTrue="1" operator="equal">
      <formula>0</formula>
    </cfRule>
    <cfRule type="cellIs" priority="153" stopIfTrue="1" operator="equal">
      <formula>0</formula>
    </cfRule>
  </conditionalFormatting>
  <conditionalFormatting sqref="G77">
    <cfRule type="cellIs" dxfId="78" priority="87" stopIfTrue="1" operator="equal">
      <formula>0</formula>
    </cfRule>
    <cfRule type="cellIs" priority="88" stopIfTrue="1" operator="equal">
      <formula>0</formula>
    </cfRule>
  </conditionalFormatting>
  <conditionalFormatting sqref="G93:H94">
    <cfRule type="cellIs" dxfId="77" priority="81" stopIfTrue="1" operator="equal">
      <formula>0</formula>
    </cfRule>
    <cfRule type="cellIs" priority="82" stopIfTrue="1" operator="equal">
      <formula>0</formula>
    </cfRule>
  </conditionalFormatting>
  <conditionalFormatting sqref="G104:H105">
    <cfRule type="cellIs" dxfId="76" priority="73" stopIfTrue="1" operator="equal">
      <formula>0</formula>
    </cfRule>
    <cfRule type="cellIs" priority="74" stopIfTrue="1" operator="equal">
      <formula>0</formula>
    </cfRule>
  </conditionalFormatting>
  <conditionalFormatting sqref="G115:H116">
    <cfRule type="cellIs" dxfId="75" priority="65" stopIfTrue="1" operator="equal">
      <formula>0</formula>
    </cfRule>
    <cfRule type="cellIs" priority="66" stopIfTrue="1" operator="equal">
      <formula>0</formula>
    </cfRule>
  </conditionalFormatting>
  <conditionalFormatting sqref="G128:H129">
    <cfRule type="cellIs" dxfId="74" priority="49" stopIfTrue="1" operator="equal">
      <formula>0</formula>
    </cfRule>
    <cfRule type="cellIs" priority="50" stopIfTrue="1" operator="equal">
      <formula>0</formula>
    </cfRule>
  </conditionalFormatting>
  <conditionalFormatting sqref="G137:H138">
    <cfRule type="cellIs" dxfId="73" priority="59" stopIfTrue="1" operator="equal">
      <formula>0</formula>
    </cfRule>
    <cfRule type="cellIs" priority="60" stopIfTrue="1" operator="equal">
      <formula>0</formula>
    </cfRule>
  </conditionalFormatting>
  <conditionalFormatting sqref="G148:H149">
    <cfRule type="cellIs" dxfId="72" priority="13" stopIfTrue="1" operator="equal">
      <formula>0</formula>
    </cfRule>
    <cfRule type="cellIs" priority="14" stopIfTrue="1" operator="equal">
      <formula>0</formula>
    </cfRule>
  </conditionalFormatting>
  <conditionalFormatting sqref="G157:H158">
    <cfRule type="cellIs" dxfId="71" priority="41" stopIfTrue="1" operator="equal">
      <formula>0</formula>
    </cfRule>
    <cfRule type="cellIs" priority="42" stopIfTrue="1" operator="equal">
      <formula>0</formula>
    </cfRule>
  </conditionalFormatting>
  <conditionalFormatting sqref="G166:H167">
    <cfRule type="cellIs" dxfId="70" priority="33" stopIfTrue="1" operator="equal">
      <formula>0</formula>
    </cfRule>
    <cfRule type="cellIs" priority="34" stopIfTrue="1" operator="equal">
      <formula>0</formula>
    </cfRule>
  </conditionalFormatting>
  <conditionalFormatting sqref="G177:H178">
    <cfRule type="cellIs" dxfId="69" priority="7" stopIfTrue="1" operator="equal">
      <formula>0</formula>
    </cfRule>
    <cfRule type="cellIs" priority="8" stopIfTrue="1" operator="equal">
      <formula>0</formula>
    </cfRule>
  </conditionalFormatting>
  <conditionalFormatting sqref="G185:H186">
    <cfRule type="cellIs" dxfId="68" priority="25" stopIfTrue="1" operator="equal">
      <formula>0</formula>
    </cfRule>
    <cfRule type="cellIs" priority="26" stopIfTrue="1" operator="equal">
      <formula>0</formula>
    </cfRule>
  </conditionalFormatting>
  <conditionalFormatting sqref="G212:H220 F221:G224">
    <cfRule type="cellIs" dxfId="67" priority="143" stopIfTrue="1" operator="equal">
      <formula>0</formula>
    </cfRule>
    <cfRule type="cellIs" priority="144" stopIfTrue="1" operator="equal">
      <formula>0</formula>
    </cfRule>
  </conditionalFormatting>
  <conditionalFormatting sqref="H228:H229">
    <cfRule type="cellIs" dxfId="66" priority="141" stopIfTrue="1" operator="equal">
      <formula>0</formula>
    </cfRule>
    <cfRule type="cellIs" priority="142" stopIfTrue="1" operator="equal">
      <formula>0</formula>
    </cfRule>
  </conditionalFormatting>
  <conditionalFormatting sqref="H274:H278">
    <cfRule type="cellIs" dxfId="65" priority="147" stopIfTrue="1" operator="equal">
      <formula>0</formula>
    </cfRule>
    <cfRule type="cellIs" priority="148" stopIfTrue="1" operator="equal">
      <formula>0</formula>
    </cfRule>
  </conditionalFormatting>
  <pageMargins left="0.25" right="0.25" top="0.75" bottom="0.75" header="0.3" footer="0.3"/>
  <pageSetup paperSize="9" scale="91" firstPageNumber="3" fitToHeight="0" orientation="portrait" copies="5" r:id="rId1"/>
  <headerFooter>
    <oddFooter>&amp;R27-&amp;P</oddFooter>
  </headerFooter>
  <rowBreaks count="6" manualBreakCount="6">
    <brk id="101" min="1" max="5" man="1"/>
    <brk id="209" min="1" max="5" man="1"/>
    <brk id="244" min="1" max="5" man="1"/>
    <brk id="272" min="1" max="5" man="1"/>
    <brk id="305" min="1" max="5" man="1"/>
    <brk id="339" min="1" max="5" man="1"/>
  </rowBreaks>
  <colBreaks count="1" manualBreakCount="1">
    <brk id="7"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24"/>
  <sheetViews>
    <sheetView showGridLines="0" view="pageLayout" zoomScale="85" zoomScaleNormal="100" zoomScaleSheetLayoutView="100" zoomScalePageLayoutView="85" workbookViewId="0">
      <selection activeCell="T1" sqref="T1"/>
    </sheetView>
  </sheetViews>
  <sheetFormatPr defaultColWidth="9.1796875" defaultRowHeight="10.5"/>
  <cols>
    <col min="1" max="1" width="3.54296875" style="423" customWidth="1"/>
    <col min="2" max="2" width="9" style="213" customWidth="1"/>
    <col min="3" max="3" width="52.54296875" style="226" customWidth="1"/>
    <col min="4" max="4" width="7.1796875" style="214" customWidth="1"/>
    <col min="5" max="5" width="15" style="215" bestFit="1" customWidth="1"/>
    <col min="6" max="6" width="14" style="216" customWidth="1"/>
    <col min="7" max="19" width="9.1796875" style="423"/>
    <col min="20" max="16384" width="9.1796875" style="209"/>
  </cols>
  <sheetData>
    <row r="1" spans="1:19" s="227" customFormat="1" ht="12.5">
      <c r="A1" s="414"/>
      <c r="B1" s="957" t="s">
        <v>319</v>
      </c>
      <c r="C1" s="1070" t="s">
        <v>320</v>
      </c>
      <c r="D1" s="1071"/>
      <c r="E1" s="1071"/>
      <c r="F1" s="1071"/>
      <c r="G1" s="424"/>
      <c r="H1" s="952"/>
      <c r="I1" s="952"/>
      <c r="J1" s="952"/>
      <c r="K1" s="952"/>
      <c r="L1" s="414"/>
      <c r="M1" s="414"/>
      <c r="N1" s="414"/>
      <c r="O1" s="414"/>
      <c r="P1" s="414"/>
      <c r="Q1" s="414"/>
      <c r="R1" s="414"/>
      <c r="S1" s="414"/>
    </row>
    <row r="2" spans="1:19" s="227" customFormat="1" ht="24.75" customHeight="1">
      <c r="A2" s="414"/>
      <c r="B2" s="958" t="s">
        <v>321</v>
      </c>
      <c r="C2" s="1072" t="s">
        <v>322</v>
      </c>
      <c r="D2" s="1073"/>
      <c r="E2" s="1073"/>
      <c r="F2" s="1073"/>
      <c r="G2" s="425"/>
      <c r="H2" s="952"/>
      <c r="I2" s="952"/>
      <c r="J2" s="952"/>
      <c r="K2" s="952"/>
      <c r="L2" s="414"/>
      <c r="M2" s="414"/>
      <c r="N2" s="414"/>
      <c r="O2" s="414"/>
      <c r="P2" s="414"/>
      <c r="Q2" s="414"/>
      <c r="R2" s="414"/>
      <c r="S2" s="414"/>
    </row>
    <row r="3" spans="1:19" s="227" customFormat="1" ht="11.5">
      <c r="A3" s="414"/>
      <c r="B3" s="959" t="s">
        <v>323</v>
      </c>
      <c r="C3" s="960" t="s">
        <v>324</v>
      </c>
      <c r="D3" s="961"/>
      <c r="E3" s="962"/>
      <c r="F3" s="962"/>
      <c r="G3" s="426"/>
      <c r="H3" s="952"/>
      <c r="I3" s="952"/>
      <c r="J3" s="952"/>
      <c r="K3" s="952"/>
      <c r="L3" s="414"/>
      <c r="M3" s="414"/>
      <c r="N3" s="414"/>
      <c r="O3" s="414"/>
      <c r="P3" s="414"/>
      <c r="Q3" s="414"/>
      <c r="R3" s="414"/>
      <c r="S3" s="414"/>
    </row>
    <row r="4" spans="1:19" s="227" customFormat="1" ht="11.5">
      <c r="A4" s="414"/>
      <c r="B4" s="963" t="s">
        <v>325</v>
      </c>
      <c r="C4" s="963" t="s">
        <v>326</v>
      </c>
      <c r="D4" s="964" t="s">
        <v>327</v>
      </c>
      <c r="E4" s="965" t="s">
        <v>328</v>
      </c>
      <c r="F4" s="965" t="s">
        <v>329</v>
      </c>
      <c r="G4" s="414"/>
      <c r="H4" s="414"/>
      <c r="I4" s="414"/>
      <c r="J4" s="414"/>
      <c r="K4" s="414"/>
      <c r="L4" s="414"/>
      <c r="M4" s="414"/>
      <c r="N4" s="414"/>
      <c r="O4" s="414"/>
      <c r="P4" s="414"/>
      <c r="Q4" s="414"/>
      <c r="R4" s="414"/>
      <c r="S4" s="414"/>
    </row>
    <row r="5" spans="1:19" s="227" customFormat="1" ht="11.5">
      <c r="A5" s="414"/>
      <c r="B5" s="966"/>
      <c r="C5" s="967"/>
      <c r="D5" s="968"/>
      <c r="E5" s="969"/>
      <c r="F5" s="969"/>
      <c r="G5" s="414"/>
      <c r="H5" s="414"/>
      <c r="I5" s="414"/>
      <c r="J5" s="414"/>
      <c r="K5" s="414"/>
      <c r="L5" s="414"/>
      <c r="M5" s="414"/>
      <c r="N5" s="414"/>
      <c r="O5" s="414"/>
      <c r="P5" s="414"/>
      <c r="Q5" s="414"/>
      <c r="R5" s="414"/>
      <c r="S5" s="414"/>
    </row>
    <row r="6" spans="1:19" s="200" customFormat="1" ht="11.5">
      <c r="A6" s="415"/>
      <c r="B6" s="970" t="s">
        <v>555</v>
      </c>
      <c r="C6" s="971" t="s">
        <v>556</v>
      </c>
      <c r="D6" s="972"/>
      <c r="E6" s="918"/>
      <c r="F6" s="918"/>
      <c r="G6" s="415"/>
      <c r="H6" s="415"/>
      <c r="I6" s="415"/>
      <c r="J6" s="415"/>
      <c r="K6" s="415"/>
      <c r="L6" s="415"/>
      <c r="M6" s="415"/>
      <c r="N6" s="415"/>
      <c r="O6" s="415"/>
      <c r="P6" s="415"/>
      <c r="Q6" s="415"/>
      <c r="R6" s="415"/>
      <c r="S6" s="415"/>
    </row>
    <row r="7" spans="1:19" s="138" customFormat="1" ht="52">
      <c r="A7" s="416"/>
      <c r="B7" s="973"/>
      <c r="C7" s="974" t="s">
        <v>332</v>
      </c>
      <c r="D7" s="975"/>
      <c r="E7" s="976"/>
      <c r="F7" s="427"/>
      <c r="G7" s="427"/>
      <c r="H7" s="416"/>
      <c r="I7" s="416"/>
      <c r="J7" s="416"/>
      <c r="K7" s="416"/>
      <c r="L7" s="416"/>
      <c r="M7" s="416"/>
      <c r="N7" s="416"/>
      <c r="O7" s="416"/>
      <c r="P7" s="416"/>
      <c r="Q7" s="416"/>
      <c r="R7" s="416"/>
      <c r="S7" s="416"/>
    </row>
    <row r="8" spans="1:19" s="138" customFormat="1" ht="52">
      <c r="A8" s="416"/>
      <c r="B8" s="973"/>
      <c r="C8" s="974" t="s">
        <v>557</v>
      </c>
      <c r="D8" s="975"/>
      <c r="E8" s="976"/>
      <c r="F8" s="427"/>
      <c r="G8" s="427"/>
      <c r="H8" s="416"/>
      <c r="I8" s="416"/>
      <c r="J8" s="416"/>
      <c r="K8" s="416"/>
      <c r="L8" s="416"/>
      <c r="M8" s="416"/>
      <c r="N8" s="416"/>
      <c r="O8" s="416"/>
      <c r="P8" s="416"/>
      <c r="Q8" s="416"/>
      <c r="R8" s="416"/>
      <c r="S8" s="416"/>
    </row>
    <row r="9" spans="1:19" s="138" customFormat="1" ht="13">
      <c r="A9" s="416"/>
      <c r="B9" s="973"/>
      <c r="C9" s="974" t="s">
        <v>335</v>
      </c>
      <c r="D9" s="975"/>
      <c r="E9" s="976"/>
      <c r="F9" s="427"/>
      <c r="G9" s="427"/>
      <c r="H9" s="416"/>
      <c r="I9" s="416"/>
      <c r="J9" s="416"/>
      <c r="K9" s="416"/>
      <c r="L9" s="416"/>
      <c r="M9" s="416"/>
      <c r="N9" s="416"/>
      <c r="O9" s="416"/>
      <c r="P9" s="416"/>
      <c r="Q9" s="416"/>
      <c r="R9" s="416"/>
      <c r="S9" s="416"/>
    </row>
    <row r="10" spans="1:19" s="200" customFormat="1" ht="11.5">
      <c r="A10" s="415"/>
      <c r="B10" s="977"/>
      <c r="C10" s="946"/>
      <c r="D10" s="932"/>
      <c r="E10" s="428"/>
      <c r="F10" s="428"/>
      <c r="G10" s="415"/>
      <c r="H10" s="415"/>
      <c r="I10" s="415"/>
      <c r="J10" s="415"/>
      <c r="K10" s="415"/>
      <c r="L10" s="415"/>
      <c r="M10" s="415"/>
      <c r="N10" s="415"/>
      <c r="O10" s="415"/>
      <c r="P10" s="415"/>
      <c r="Q10" s="415"/>
      <c r="R10" s="415"/>
      <c r="S10" s="415"/>
    </row>
    <row r="11" spans="1:19" s="152" customFormat="1" ht="15.5">
      <c r="A11" s="417"/>
      <c r="B11" s="978"/>
      <c r="C11" s="979" t="s">
        <v>558</v>
      </c>
      <c r="D11" s="980"/>
      <c r="E11" s="981"/>
      <c r="F11" s="981"/>
      <c r="G11" s="417"/>
      <c r="H11" s="417"/>
      <c r="I11" s="417"/>
      <c r="J11" s="417"/>
      <c r="K11" s="417"/>
      <c r="L11" s="417"/>
      <c r="M11" s="417"/>
      <c r="N11" s="417"/>
      <c r="O11" s="417"/>
      <c r="P11" s="417"/>
      <c r="Q11" s="417"/>
      <c r="R11" s="417"/>
      <c r="S11" s="417"/>
    </row>
    <row r="12" spans="1:19" s="152" customFormat="1" ht="11.5">
      <c r="A12" s="417"/>
      <c r="B12" s="982"/>
      <c r="C12" s="983"/>
      <c r="D12" s="984"/>
      <c r="E12" s="432"/>
      <c r="F12" s="432"/>
      <c r="G12" s="417"/>
      <c r="H12" s="417"/>
      <c r="I12" s="417"/>
      <c r="J12" s="417"/>
      <c r="K12" s="417"/>
      <c r="L12" s="417"/>
      <c r="M12" s="417"/>
      <c r="N12" s="417"/>
      <c r="O12" s="417"/>
      <c r="P12" s="417"/>
      <c r="Q12" s="417"/>
      <c r="R12" s="417"/>
      <c r="S12" s="417"/>
    </row>
    <row r="13" spans="1:19" s="200" customFormat="1" ht="11.5">
      <c r="A13" s="415"/>
      <c r="B13" s="985">
        <f>MAX($B$7:B12)+1</f>
        <v>1</v>
      </c>
      <c r="C13" s="946" t="s">
        <v>559</v>
      </c>
      <c r="D13" s="932"/>
      <c r="E13" s="428"/>
      <c r="F13" s="428"/>
      <c r="G13" s="428"/>
      <c r="H13" s="415"/>
      <c r="I13" s="415"/>
      <c r="J13" s="415"/>
      <c r="K13" s="415"/>
      <c r="L13" s="415"/>
      <c r="M13" s="415"/>
      <c r="N13" s="415"/>
      <c r="O13" s="415"/>
      <c r="P13" s="415"/>
      <c r="Q13" s="415"/>
      <c r="R13" s="415"/>
      <c r="S13" s="415"/>
    </row>
    <row r="14" spans="1:19" s="200" customFormat="1" ht="11.5">
      <c r="A14" s="415"/>
      <c r="B14" s="985"/>
      <c r="C14" s="986"/>
      <c r="D14" s="932"/>
      <c r="E14" s="428"/>
      <c r="F14" s="428"/>
      <c r="G14" s="428"/>
      <c r="H14" s="415"/>
      <c r="I14" s="415"/>
      <c r="J14" s="415"/>
      <c r="K14" s="415"/>
      <c r="L14" s="415"/>
      <c r="M14" s="415"/>
      <c r="N14" s="415"/>
      <c r="O14" s="415"/>
      <c r="P14" s="415"/>
      <c r="Q14" s="415"/>
      <c r="R14" s="415"/>
      <c r="S14" s="415"/>
    </row>
    <row r="15" spans="1:19" s="200" customFormat="1" ht="15.5">
      <c r="A15" s="415"/>
      <c r="B15" s="985"/>
      <c r="C15" s="987" t="s">
        <v>560</v>
      </c>
      <c r="D15" s="932"/>
      <c r="E15" s="428"/>
      <c r="F15" s="428"/>
      <c r="G15" s="428"/>
      <c r="H15" s="415"/>
      <c r="I15" s="415"/>
      <c r="J15" s="415"/>
      <c r="K15" s="415"/>
      <c r="L15" s="415"/>
      <c r="M15" s="415"/>
      <c r="N15" s="415"/>
      <c r="O15" s="415"/>
      <c r="P15" s="415"/>
      <c r="Q15" s="415"/>
      <c r="R15" s="415"/>
      <c r="S15" s="415"/>
    </row>
    <row r="16" spans="1:19" s="200" customFormat="1" ht="379.5">
      <c r="A16" s="415"/>
      <c r="B16" s="985"/>
      <c r="C16" s="986" t="s">
        <v>561</v>
      </c>
      <c r="D16" s="932"/>
      <c r="E16" s="428"/>
      <c r="F16" s="428"/>
      <c r="G16" s="428"/>
      <c r="H16" s="415"/>
      <c r="I16" s="415"/>
      <c r="J16" s="415"/>
      <c r="K16" s="415"/>
      <c r="L16" s="415"/>
      <c r="M16" s="415"/>
      <c r="N16" s="415"/>
      <c r="O16" s="415"/>
      <c r="P16" s="415"/>
      <c r="Q16" s="415"/>
      <c r="R16" s="415"/>
      <c r="S16" s="415"/>
    </row>
    <row r="17" spans="1:19" s="200" customFormat="1" ht="57.5">
      <c r="A17" s="415"/>
      <c r="B17" s="985"/>
      <c r="C17" s="986" t="s">
        <v>562</v>
      </c>
      <c r="D17" s="932"/>
      <c r="E17" s="428"/>
      <c r="F17" s="428"/>
      <c r="G17" s="428"/>
      <c r="H17" s="415"/>
      <c r="I17" s="415"/>
      <c r="J17" s="415"/>
      <c r="K17" s="415"/>
      <c r="L17" s="415"/>
      <c r="M17" s="415"/>
      <c r="N17" s="415"/>
      <c r="O17" s="415"/>
      <c r="P17" s="415"/>
      <c r="Q17" s="415"/>
      <c r="R17" s="415"/>
      <c r="S17" s="415"/>
    </row>
    <row r="18" spans="1:19" s="200" customFormat="1" ht="11.5">
      <c r="A18" s="415"/>
      <c r="B18" s="985"/>
      <c r="C18" s="986"/>
      <c r="D18" s="932"/>
      <c r="E18" s="428"/>
      <c r="F18" s="428"/>
      <c r="G18" s="428"/>
      <c r="H18" s="415"/>
      <c r="I18" s="415"/>
      <c r="J18" s="415"/>
      <c r="K18" s="415"/>
      <c r="L18" s="415"/>
      <c r="M18" s="415"/>
      <c r="N18" s="415"/>
      <c r="O18" s="415"/>
      <c r="P18" s="415"/>
      <c r="Q18" s="415"/>
      <c r="R18" s="415"/>
      <c r="S18" s="415"/>
    </row>
    <row r="19" spans="1:19" s="200" customFormat="1" ht="69">
      <c r="A19" s="415"/>
      <c r="B19" s="985"/>
      <c r="C19" s="986" t="s">
        <v>563</v>
      </c>
      <c r="D19" s="932"/>
      <c r="E19" s="428"/>
      <c r="F19" s="428"/>
      <c r="G19" s="428"/>
      <c r="H19" s="415"/>
      <c r="I19" s="415"/>
      <c r="J19" s="415"/>
      <c r="K19" s="415"/>
      <c r="L19" s="415"/>
      <c r="M19" s="415"/>
      <c r="N19" s="415"/>
      <c r="O19" s="415"/>
      <c r="P19" s="415"/>
      <c r="Q19" s="415"/>
      <c r="R19" s="415"/>
      <c r="S19" s="415"/>
    </row>
    <row r="20" spans="1:19" s="200" customFormat="1" ht="11.5">
      <c r="A20" s="415"/>
      <c r="B20" s="985"/>
      <c r="C20" s="988"/>
      <c r="D20" s="932"/>
      <c r="E20" s="428"/>
      <c r="F20" s="428"/>
      <c r="G20" s="428"/>
      <c r="H20" s="415"/>
      <c r="I20" s="415"/>
      <c r="J20" s="415"/>
      <c r="K20" s="415"/>
      <c r="L20" s="415"/>
      <c r="M20" s="415"/>
      <c r="N20" s="415"/>
      <c r="O20" s="415"/>
      <c r="P20" s="415"/>
      <c r="Q20" s="415"/>
      <c r="R20" s="415"/>
      <c r="S20" s="415"/>
    </row>
    <row r="21" spans="1:19" s="200" customFormat="1" ht="15.5">
      <c r="A21" s="415"/>
      <c r="B21" s="235"/>
      <c r="C21" s="236" t="s">
        <v>564</v>
      </c>
      <c r="D21" s="169"/>
      <c r="E21" s="428"/>
      <c r="F21" s="428"/>
      <c r="G21" s="428"/>
      <c r="H21" s="415"/>
      <c r="I21" s="415"/>
      <c r="J21" s="415"/>
      <c r="K21" s="415"/>
      <c r="L21" s="415"/>
      <c r="M21" s="415"/>
      <c r="N21" s="415"/>
      <c r="O21" s="415"/>
      <c r="P21" s="415"/>
      <c r="Q21" s="415"/>
      <c r="R21" s="415"/>
      <c r="S21" s="415"/>
    </row>
    <row r="22" spans="1:19" s="200" customFormat="1" ht="138">
      <c r="A22" s="415"/>
      <c r="B22" s="235"/>
      <c r="C22" s="146" t="s">
        <v>565</v>
      </c>
      <c r="D22" s="169"/>
      <c r="E22" s="428"/>
      <c r="F22" s="428"/>
      <c r="G22" s="428"/>
      <c r="H22" s="415"/>
      <c r="I22" s="415"/>
      <c r="J22" s="415"/>
      <c r="K22" s="415"/>
      <c r="L22" s="415"/>
      <c r="M22" s="415"/>
      <c r="N22" s="415"/>
      <c r="O22" s="415"/>
      <c r="P22" s="415"/>
      <c r="Q22" s="415"/>
      <c r="R22" s="415"/>
      <c r="S22" s="415"/>
    </row>
    <row r="23" spans="1:19" s="200" customFormat="1" ht="15.5">
      <c r="A23" s="415"/>
      <c r="B23" s="235"/>
      <c r="C23" s="236" t="s">
        <v>566</v>
      </c>
      <c r="D23" s="169"/>
      <c r="E23" s="428"/>
      <c r="F23" s="428"/>
      <c r="G23" s="428"/>
      <c r="H23" s="415"/>
      <c r="I23" s="415"/>
      <c r="J23" s="415"/>
      <c r="K23" s="415"/>
      <c r="L23" s="415"/>
      <c r="M23" s="415"/>
      <c r="N23" s="415"/>
      <c r="O23" s="415"/>
      <c r="P23" s="415"/>
      <c r="Q23" s="415"/>
      <c r="R23" s="415"/>
      <c r="S23" s="415"/>
    </row>
    <row r="24" spans="1:19" s="200" customFormat="1" ht="92">
      <c r="A24" s="415"/>
      <c r="B24" s="235"/>
      <c r="C24" s="146" t="s">
        <v>567</v>
      </c>
      <c r="D24" s="169"/>
      <c r="E24" s="428"/>
      <c r="F24" s="428"/>
      <c r="G24" s="428"/>
      <c r="H24" s="415"/>
      <c r="I24" s="415"/>
      <c r="J24" s="415"/>
      <c r="K24" s="415"/>
      <c r="L24" s="415"/>
      <c r="M24" s="415"/>
      <c r="N24" s="415"/>
      <c r="O24" s="415"/>
      <c r="P24" s="415"/>
      <c r="Q24" s="415"/>
      <c r="R24" s="415"/>
      <c r="S24" s="415"/>
    </row>
    <row r="25" spans="1:19" s="200" customFormat="1" ht="34.5">
      <c r="A25" s="415"/>
      <c r="B25" s="235"/>
      <c r="C25" s="237" t="s">
        <v>568</v>
      </c>
      <c r="D25" s="169"/>
      <c r="E25" s="428"/>
      <c r="F25" s="428"/>
      <c r="G25" s="428"/>
      <c r="H25" s="415"/>
      <c r="I25" s="415"/>
      <c r="J25" s="415"/>
      <c r="K25" s="415"/>
      <c r="L25" s="415"/>
      <c r="M25" s="415"/>
      <c r="N25" s="415"/>
      <c r="O25" s="415"/>
      <c r="P25" s="415"/>
      <c r="Q25" s="415"/>
      <c r="R25" s="415"/>
      <c r="S25" s="415"/>
    </row>
    <row r="26" spans="1:19" s="200" customFormat="1" ht="11.5">
      <c r="A26" s="415"/>
      <c r="B26" s="235"/>
      <c r="C26" s="237"/>
      <c r="D26" s="169"/>
      <c r="E26" s="428"/>
      <c r="F26" s="428"/>
      <c r="G26" s="428"/>
      <c r="H26" s="415"/>
      <c r="I26" s="415"/>
      <c r="J26" s="415"/>
      <c r="K26" s="415"/>
      <c r="L26" s="415"/>
      <c r="M26" s="415"/>
      <c r="N26" s="415"/>
      <c r="O26" s="415"/>
      <c r="P26" s="415"/>
      <c r="Q26" s="415"/>
      <c r="R26" s="415"/>
      <c r="S26" s="415"/>
    </row>
    <row r="27" spans="1:19" s="200" customFormat="1" ht="15.5">
      <c r="A27" s="415"/>
      <c r="B27" s="235"/>
      <c r="C27" s="236" t="s">
        <v>569</v>
      </c>
      <c r="D27" s="169"/>
      <c r="E27" s="428"/>
      <c r="F27" s="428"/>
      <c r="G27" s="428"/>
      <c r="H27" s="415"/>
      <c r="I27" s="415"/>
      <c r="J27" s="415"/>
      <c r="K27" s="415"/>
      <c r="L27" s="415"/>
      <c r="M27" s="415"/>
      <c r="N27" s="415"/>
      <c r="O27" s="415"/>
      <c r="P27" s="415"/>
      <c r="Q27" s="415"/>
      <c r="R27" s="415"/>
      <c r="S27" s="415"/>
    </row>
    <row r="28" spans="1:19" s="200" customFormat="1" ht="23">
      <c r="A28" s="415"/>
      <c r="B28" s="235"/>
      <c r="C28" s="179" t="s">
        <v>570</v>
      </c>
      <c r="D28" s="169"/>
      <c r="E28" s="428"/>
      <c r="F28" s="428"/>
      <c r="G28" s="428"/>
      <c r="H28" s="415"/>
      <c r="I28" s="415"/>
      <c r="J28" s="415"/>
      <c r="K28" s="415"/>
      <c r="L28" s="415"/>
      <c r="M28" s="415"/>
      <c r="N28" s="415"/>
      <c r="O28" s="415"/>
      <c r="P28" s="415"/>
      <c r="Q28" s="415"/>
      <c r="R28" s="415"/>
      <c r="S28" s="415"/>
    </row>
    <row r="29" spans="1:19" s="200" customFormat="1" ht="11.5">
      <c r="A29" s="415"/>
      <c r="B29" s="235"/>
      <c r="C29" s="238"/>
      <c r="D29" s="169"/>
      <c r="E29" s="428"/>
      <c r="F29" s="428"/>
      <c r="G29" s="428"/>
      <c r="H29" s="415"/>
      <c r="I29" s="415"/>
      <c r="J29" s="415"/>
      <c r="K29" s="415"/>
      <c r="L29" s="415"/>
      <c r="M29" s="415"/>
      <c r="N29" s="415"/>
      <c r="O29" s="415"/>
      <c r="P29" s="415"/>
      <c r="Q29" s="415"/>
      <c r="R29" s="415"/>
      <c r="S29" s="415"/>
    </row>
    <row r="30" spans="1:19" s="200" customFormat="1" ht="11.5">
      <c r="A30" s="415"/>
      <c r="B30" s="235"/>
      <c r="C30" s="146"/>
      <c r="D30" s="169"/>
      <c r="E30" s="428"/>
      <c r="F30" s="428"/>
      <c r="G30" s="428"/>
      <c r="H30" s="415"/>
      <c r="I30" s="415"/>
      <c r="J30" s="415"/>
      <c r="K30" s="415"/>
      <c r="L30" s="415"/>
      <c r="M30" s="415"/>
      <c r="N30" s="415"/>
      <c r="O30" s="415"/>
      <c r="P30" s="415"/>
      <c r="Q30" s="415"/>
      <c r="R30" s="415"/>
      <c r="S30" s="415"/>
    </row>
    <row r="31" spans="1:19" s="152" customFormat="1" ht="11.5">
      <c r="A31" s="417"/>
      <c r="B31" s="153"/>
      <c r="C31" s="148" t="s">
        <v>571</v>
      </c>
      <c r="D31" s="150"/>
      <c r="E31" s="432"/>
      <c r="F31" s="432"/>
      <c r="G31" s="417"/>
      <c r="H31" s="417"/>
      <c r="I31" s="417"/>
      <c r="J31" s="417"/>
      <c r="K31" s="417"/>
      <c r="L31" s="417"/>
      <c r="M31" s="417"/>
      <c r="N31" s="417"/>
      <c r="O31" s="417"/>
      <c r="P31" s="417"/>
      <c r="Q31" s="417"/>
      <c r="R31" s="417"/>
      <c r="S31" s="417"/>
    </row>
    <row r="32" spans="1:19" s="152" customFormat="1" ht="23">
      <c r="A32" s="417"/>
      <c r="B32" s="153"/>
      <c r="C32" s="148" t="s">
        <v>572</v>
      </c>
      <c r="D32" s="150"/>
      <c r="E32" s="432"/>
      <c r="F32" s="432"/>
      <c r="G32" s="417"/>
      <c r="H32" s="417"/>
      <c r="I32" s="417"/>
      <c r="J32" s="417"/>
      <c r="K32" s="417"/>
      <c r="L32" s="417"/>
      <c r="M32" s="417"/>
      <c r="N32" s="417"/>
      <c r="O32" s="417"/>
      <c r="P32" s="417"/>
      <c r="Q32" s="417"/>
      <c r="R32" s="417"/>
      <c r="S32" s="417"/>
    </row>
    <row r="33" spans="1:19" s="152" customFormat="1" ht="12">
      <c r="A33" s="417"/>
      <c r="B33" s="153"/>
      <c r="C33" s="147" t="s">
        <v>343</v>
      </c>
      <c r="D33" s="150"/>
      <c r="E33" s="402"/>
      <c r="F33" s="151"/>
      <c r="G33" s="417"/>
      <c r="H33" s="417"/>
      <c r="I33" s="417"/>
      <c r="J33" s="417"/>
      <c r="K33" s="417"/>
      <c r="L33" s="417"/>
      <c r="M33" s="417"/>
      <c r="N33" s="417"/>
      <c r="O33" s="417"/>
      <c r="P33" s="417"/>
      <c r="Q33" s="417"/>
      <c r="R33" s="417"/>
      <c r="S33" s="417"/>
    </row>
    <row r="34" spans="1:19" s="200" customFormat="1" ht="11.5">
      <c r="A34" s="415"/>
      <c r="B34" s="239"/>
      <c r="C34" s="173" t="s">
        <v>364</v>
      </c>
      <c r="D34" s="169">
        <v>1</v>
      </c>
      <c r="E34" s="405"/>
      <c r="F34" s="155">
        <f>D34*E34</f>
        <v>0</v>
      </c>
      <c r="G34" s="428"/>
      <c r="H34" s="415"/>
      <c r="I34" s="415"/>
      <c r="J34" s="415"/>
      <c r="K34" s="415"/>
      <c r="L34" s="415"/>
      <c r="M34" s="415"/>
      <c r="N34" s="415"/>
      <c r="O34" s="415"/>
      <c r="P34" s="415"/>
      <c r="Q34" s="415"/>
      <c r="R34" s="415"/>
      <c r="S34" s="415"/>
    </row>
    <row r="35" spans="1:19" s="200" customFormat="1" ht="11.5">
      <c r="A35" s="415"/>
      <c r="B35" s="239"/>
      <c r="C35" s="173"/>
      <c r="D35" s="169"/>
      <c r="E35" s="184"/>
      <c r="F35" s="164"/>
      <c r="G35" s="428"/>
      <c r="H35" s="415"/>
      <c r="I35" s="415"/>
      <c r="J35" s="415"/>
      <c r="K35" s="415"/>
      <c r="L35" s="415"/>
      <c r="M35" s="415"/>
      <c r="N35" s="415"/>
      <c r="O35" s="415"/>
      <c r="P35" s="415"/>
      <c r="Q35" s="415"/>
      <c r="R35" s="415"/>
      <c r="S35" s="415"/>
    </row>
    <row r="36" spans="1:19" s="240" customFormat="1" ht="11.5">
      <c r="A36" s="418"/>
      <c r="B36" s="235">
        <f>MAX($B$7:B35)+1</f>
        <v>2</v>
      </c>
      <c r="C36" s="187" t="s">
        <v>573</v>
      </c>
      <c r="D36" s="187"/>
      <c r="E36" s="406"/>
      <c r="F36" s="187"/>
      <c r="G36" s="429"/>
      <c r="H36" s="953"/>
      <c r="I36" s="953"/>
      <c r="J36" s="418"/>
      <c r="K36" s="418"/>
      <c r="L36" s="418"/>
      <c r="M36" s="418"/>
      <c r="N36" s="418"/>
      <c r="O36" s="418"/>
      <c r="P36" s="418"/>
      <c r="Q36" s="418"/>
      <c r="R36" s="418"/>
      <c r="S36" s="418"/>
    </row>
    <row r="37" spans="1:19" s="240" customFormat="1" ht="34.5">
      <c r="A37" s="418"/>
      <c r="B37" s="241"/>
      <c r="C37" s="148" t="s">
        <v>574</v>
      </c>
      <c r="D37" s="242"/>
      <c r="E37" s="407"/>
      <c r="F37" s="243"/>
      <c r="G37" s="429"/>
      <c r="H37" s="953"/>
      <c r="I37" s="953"/>
      <c r="J37" s="418"/>
      <c r="K37" s="418"/>
      <c r="L37" s="418"/>
      <c r="M37" s="418"/>
      <c r="N37" s="418"/>
      <c r="O37" s="418"/>
      <c r="P37" s="418"/>
      <c r="Q37" s="418"/>
      <c r="R37" s="418"/>
      <c r="S37" s="418"/>
    </row>
    <row r="38" spans="1:19" s="240" customFormat="1" ht="11.5">
      <c r="A38" s="418"/>
      <c r="B38" s="244"/>
      <c r="C38" s="245" t="s">
        <v>575</v>
      </c>
      <c r="D38" s="169">
        <v>1</v>
      </c>
      <c r="E38" s="405"/>
      <c r="F38" s="155">
        <f>D38*E38</f>
        <v>0</v>
      </c>
      <c r="G38" s="430"/>
      <c r="H38" s="418"/>
      <c r="I38" s="954"/>
      <c r="J38" s="418"/>
      <c r="K38" s="418"/>
      <c r="L38" s="418"/>
      <c r="M38" s="418"/>
      <c r="N38" s="418"/>
      <c r="O38" s="418"/>
      <c r="P38" s="418"/>
      <c r="Q38" s="418"/>
      <c r="R38" s="418"/>
      <c r="S38" s="418"/>
    </row>
    <row r="39" spans="1:19" s="240" customFormat="1" ht="11.5">
      <c r="A39" s="418"/>
      <c r="B39" s="244"/>
      <c r="C39" s="245"/>
      <c r="D39" s="245"/>
      <c r="E39" s="408"/>
      <c r="F39" s="245"/>
      <c r="G39" s="430"/>
      <c r="H39" s="418"/>
      <c r="I39" s="418"/>
      <c r="J39" s="418"/>
      <c r="K39" s="418"/>
      <c r="L39" s="418"/>
      <c r="M39" s="418"/>
      <c r="N39" s="418"/>
      <c r="O39" s="418"/>
      <c r="P39" s="418"/>
      <c r="Q39" s="418"/>
      <c r="R39" s="418"/>
      <c r="S39" s="418"/>
    </row>
    <row r="40" spans="1:19" s="200" customFormat="1" ht="11.5">
      <c r="A40" s="415"/>
      <c r="B40" s="235">
        <f>MAX($B$7:B36)+1</f>
        <v>3</v>
      </c>
      <c r="C40" s="162" t="s">
        <v>576</v>
      </c>
      <c r="D40" s="169"/>
      <c r="E40" s="428"/>
      <c r="F40" s="428"/>
      <c r="G40" s="428"/>
      <c r="H40" s="415"/>
      <c r="I40" s="415"/>
      <c r="J40" s="415"/>
      <c r="K40" s="415"/>
      <c r="L40" s="415"/>
      <c r="M40" s="415"/>
      <c r="N40" s="415"/>
      <c r="O40" s="415"/>
      <c r="P40" s="415"/>
      <c r="Q40" s="415"/>
      <c r="R40" s="415"/>
      <c r="S40" s="415"/>
    </row>
    <row r="41" spans="1:19" s="200" customFormat="1" ht="11.5">
      <c r="A41" s="415"/>
      <c r="B41" s="235"/>
      <c r="C41" s="146"/>
      <c r="D41" s="169"/>
      <c r="E41" s="428"/>
      <c r="F41" s="428"/>
      <c r="G41" s="428"/>
      <c r="H41" s="415"/>
      <c r="I41" s="415"/>
      <c r="J41" s="415"/>
      <c r="K41" s="415"/>
      <c r="L41" s="415"/>
      <c r="M41" s="415"/>
      <c r="N41" s="415"/>
      <c r="O41" s="415"/>
      <c r="P41" s="415"/>
      <c r="Q41" s="415"/>
      <c r="R41" s="415"/>
      <c r="S41" s="415"/>
    </row>
    <row r="42" spans="1:19" s="200" customFormat="1" ht="15.5">
      <c r="A42" s="415"/>
      <c r="B42" s="235"/>
      <c r="C42" s="236" t="s">
        <v>560</v>
      </c>
      <c r="D42" s="169"/>
      <c r="E42" s="428"/>
      <c r="F42" s="428"/>
      <c r="G42" s="428"/>
      <c r="H42" s="415"/>
      <c r="I42" s="415"/>
      <c r="J42" s="415"/>
      <c r="K42" s="415"/>
      <c r="L42" s="415"/>
      <c r="M42" s="415"/>
      <c r="N42" s="415"/>
      <c r="O42" s="415"/>
      <c r="P42" s="415"/>
      <c r="Q42" s="415"/>
      <c r="R42" s="415"/>
      <c r="S42" s="415"/>
    </row>
    <row r="43" spans="1:19" s="200" customFormat="1" ht="333.5">
      <c r="A43" s="415"/>
      <c r="B43" s="235"/>
      <c r="C43" s="146" t="s">
        <v>577</v>
      </c>
      <c r="D43" s="169"/>
      <c r="E43" s="428"/>
      <c r="F43" s="428"/>
      <c r="G43" s="428"/>
      <c r="H43" s="415"/>
      <c r="I43" s="415"/>
      <c r="J43" s="415"/>
      <c r="K43" s="415"/>
      <c r="L43" s="415"/>
      <c r="M43" s="415"/>
      <c r="N43" s="415"/>
      <c r="O43" s="415"/>
      <c r="P43" s="415"/>
      <c r="Q43" s="415"/>
      <c r="R43" s="415"/>
      <c r="S43" s="415"/>
    </row>
    <row r="44" spans="1:19" s="200" customFormat="1" ht="11.5">
      <c r="A44" s="415"/>
      <c r="B44" s="235"/>
      <c r="C44" s="146"/>
      <c r="D44" s="169"/>
      <c r="E44" s="428"/>
      <c r="F44" s="428"/>
      <c r="G44" s="428"/>
      <c r="H44" s="415"/>
      <c r="I44" s="415"/>
      <c r="J44" s="415"/>
      <c r="K44" s="415"/>
      <c r="L44" s="415"/>
      <c r="M44" s="415"/>
      <c r="N44" s="415"/>
      <c r="O44" s="415"/>
      <c r="P44" s="415"/>
      <c r="Q44" s="415"/>
      <c r="R44" s="415"/>
      <c r="S44" s="415"/>
    </row>
    <row r="45" spans="1:19" s="200" customFormat="1" ht="69">
      <c r="A45" s="415"/>
      <c r="B45" s="235"/>
      <c r="C45" s="146" t="s">
        <v>578</v>
      </c>
      <c r="D45" s="169"/>
      <c r="E45" s="428"/>
      <c r="F45" s="428"/>
      <c r="G45" s="428"/>
      <c r="H45" s="415"/>
      <c r="I45" s="415"/>
      <c r="J45" s="415"/>
      <c r="K45" s="415"/>
      <c r="L45" s="415"/>
      <c r="M45" s="415"/>
      <c r="N45" s="415"/>
      <c r="O45" s="415"/>
      <c r="P45" s="415"/>
      <c r="Q45" s="415"/>
      <c r="R45" s="415"/>
      <c r="S45" s="415"/>
    </row>
    <row r="46" spans="1:19" s="200" customFormat="1" ht="11.5">
      <c r="A46" s="415"/>
      <c r="B46" s="235"/>
      <c r="C46" s="237"/>
      <c r="D46" s="169"/>
      <c r="E46" s="428"/>
      <c r="F46" s="428"/>
      <c r="G46" s="428"/>
      <c r="H46" s="415"/>
      <c r="I46" s="415"/>
      <c r="J46" s="415"/>
      <c r="K46" s="415"/>
      <c r="L46" s="415"/>
      <c r="M46" s="415"/>
      <c r="N46" s="415"/>
      <c r="O46" s="415"/>
      <c r="P46" s="415"/>
      <c r="Q46" s="415"/>
      <c r="R46" s="415"/>
      <c r="S46" s="415"/>
    </row>
    <row r="47" spans="1:19" s="200" customFormat="1" ht="15.5">
      <c r="A47" s="415"/>
      <c r="B47" s="235"/>
      <c r="C47" s="236" t="s">
        <v>564</v>
      </c>
      <c r="D47" s="169"/>
      <c r="E47" s="428"/>
      <c r="F47" s="428"/>
      <c r="G47" s="428"/>
      <c r="H47" s="415"/>
      <c r="I47" s="415"/>
      <c r="J47" s="415"/>
      <c r="K47" s="415"/>
      <c r="L47" s="415"/>
      <c r="M47" s="415"/>
      <c r="N47" s="415"/>
      <c r="O47" s="415"/>
      <c r="P47" s="415"/>
      <c r="Q47" s="415"/>
      <c r="R47" s="415"/>
      <c r="S47" s="415"/>
    </row>
    <row r="48" spans="1:19" s="200" customFormat="1" ht="103.5">
      <c r="A48" s="415"/>
      <c r="B48" s="235"/>
      <c r="C48" s="146" t="s">
        <v>579</v>
      </c>
      <c r="D48" s="169"/>
      <c r="E48" s="428"/>
      <c r="F48" s="428"/>
      <c r="G48" s="428"/>
      <c r="H48" s="415"/>
      <c r="I48" s="415"/>
      <c r="J48" s="415"/>
      <c r="K48" s="415"/>
      <c r="L48" s="415"/>
      <c r="M48" s="415"/>
      <c r="N48" s="415"/>
      <c r="O48" s="415"/>
      <c r="P48" s="415"/>
      <c r="Q48" s="415"/>
      <c r="R48" s="415"/>
      <c r="S48" s="415"/>
    </row>
    <row r="49" spans="1:19" s="200" customFormat="1" ht="34.5">
      <c r="A49" s="415"/>
      <c r="B49" s="235"/>
      <c r="C49" s="237" t="s">
        <v>568</v>
      </c>
      <c r="D49" s="169"/>
      <c r="E49" s="428"/>
      <c r="F49" s="428"/>
      <c r="G49" s="428"/>
      <c r="H49" s="415"/>
      <c r="I49" s="415"/>
      <c r="J49" s="415"/>
      <c r="K49" s="415"/>
      <c r="L49" s="415"/>
      <c r="M49" s="415"/>
      <c r="N49" s="415"/>
      <c r="O49" s="415"/>
      <c r="P49" s="415"/>
      <c r="Q49" s="415"/>
      <c r="R49" s="415"/>
      <c r="S49" s="415"/>
    </row>
    <row r="50" spans="1:19" s="200" customFormat="1" ht="11.5">
      <c r="A50" s="415"/>
      <c r="B50" s="235"/>
      <c r="C50" s="237"/>
      <c r="D50" s="169"/>
      <c r="E50" s="428"/>
      <c r="F50" s="428"/>
      <c r="G50" s="428"/>
      <c r="H50" s="415"/>
      <c r="I50" s="415"/>
      <c r="J50" s="415"/>
      <c r="K50" s="415"/>
      <c r="L50" s="415"/>
      <c r="M50" s="415"/>
      <c r="N50" s="415"/>
      <c r="O50" s="415"/>
      <c r="P50" s="415"/>
      <c r="Q50" s="415"/>
      <c r="R50" s="415"/>
      <c r="S50" s="415"/>
    </row>
    <row r="51" spans="1:19" s="200" customFormat="1" ht="23">
      <c r="A51" s="415"/>
      <c r="B51" s="235"/>
      <c r="C51" s="246" t="s">
        <v>580</v>
      </c>
      <c r="D51" s="169"/>
      <c r="E51" s="428"/>
      <c r="F51" s="428"/>
      <c r="G51" s="428"/>
      <c r="H51" s="415"/>
      <c r="I51" s="415"/>
      <c r="J51" s="415"/>
      <c r="K51" s="415"/>
      <c r="L51" s="415"/>
      <c r="M51" s="415"/>
      <c r="N51" s="415"/>
      <c r="O51" s="415"/>
      <c r="P51" s="415"/>
      <c r="Q51" s="415"/>
      <c r="R51" s="415"/>
      <c r="S51" s="415"/>
    </row>
    <row r="52" spans="1:19" s="200" customFormat="1" ht="11.5">
      <c r="A52" s="415"/>
      <c r="B52" s="235"/>
      <c r="C52" s="146"/>
      <c r="D52" s="169"/>
      <c r="E52" s="428"/>
      <c r="F52" s="428"/>
      <c r="G52" s="428"/>
      <c r="H52" s="415"/>
      <c r="I52" s="415"/>
      <c r="J52" s="415"/>
      <c r="K52" s="415"/>
      <c r="L52" s="415"/>
      <c r="M52" s="415"/>
      <c r="N52" s="415"/>
      <c r="O52" s="415"/>
      <c r="P52" s="415"/>
      <c r="Q52" s="415"/>
      <c r="R52" s="415"/>
      <c r="S52" s="415"/>
    </row>
    <row r="53" spans="1:19" s="152" customFormat="1" ht="11.5">
      <c r="A53" s="417"/>
      <c r="B53" s="153"/>
      <c r="C53" s="148" t="s">
        <v>571</v>
      </c>
      <c r="D53" s="150"/>
      <c r="E53" s="432"/>
      <c r="F53" s="432"/>
      <c r="G53" s="417"/>
      <c r="H53" s="417"/>
      <c r="I53" s="417"/>
      <c r="J53" s="417"/>
      <c r="K53" s="417"/>
      <c r="L53" s="417"/>
      <c r="M53" s="417"/>
      <c r="N53" s="417"/>
      <c r="O53" s="417"/>
      <c r="P53" s="417"/>
      <c r="Q53" s="417"/>
      <c r="R53" s="417"/>
      <c r="S53" s="417"/>
    </row>
    <row r="54" spans="1:19" s="152" customFormat="1" ht="23">
      <c r="A54" s="417"/>
      <c r="B54" s="153"/>
      <c r="C54" s="148" t="s">
        <v>581</v>
      </c>
      <c r="D54" s="150"/>
      <c r="E54" s="402"/>
      <c r="F54" s="151"/>
      <c r="G54" s="417"/>
      <c r="H54" s="417"/>
      <c r="I54" s="417"/>
      <c r="J54" s="417"/>
      <c r="K54" s="417"/>
      <c r="L54" s="417"/>
      <c r="M54" s="417"/>
      <c r="N54" s="417"/>
      <c r="O54" s="417"/>
      <c r="P54" s="417"/>
      <c r="Q54" s="417"/>
      <c r="R54" s="417"/>
      <c r="S54" s="417"/>
    </row>
    <row r="55" spans="1:19" s="152" customFormat="1" ht="12">
      <c r="A55" s="417"/>
      <c r="B55" s="153"/>
      <c r="C55" s="147" t="s">
        <v>343</v>
      </c>
      <c r="D55" s="150"/>
      <c r="E55" s="402"/>
      <c r="F55" s="151"/>
      <c r="G55" s="417"/>
      <c r="H55" s="417"/>
      <c r="I55" s="417"/>
      <c r="J55" s="417"/>
      <c r="K55" s="417"/>
      <c r="L55" s="417"/>
      <c r="M55" s="417"/>
      <c r="N55" s="417"/>
      <c r="O55" s="417"/>
      <c r="P55" s="417"/>
      <c r="Q55" s="417"/>
      <c r="R55" s="417"/>
      <c r="S55" s="417"/>
    </row>
    <row r="56" spans="1:19" s="200" customFormat="1" ht="11.5">
      <c r="A56" s="415"/>
      <c r="B56" s="239"/>
      <c r="C56" s="173" t="s">
        <v>364</v>
      </c>
      <c r="D56" s="169">
        <v>1</v>
      </c>
      <c r="E56" s="405"/>
      <c r="F56" s="155">
        <f>D56*E56</f>
        <v>0</v>
      </c>
      <c r="G56" s="428"/>
      <c r="H56" s="415"/>
      <c r="I56" s="415"/>
      <c r="J56" s="415"/>
      <c r="K56" s="415"/>
      <c r="L56" s="415"/>
      <c r="M56" s="415"/>
      <c r="N56" s="415"/>
      <c r="O56" s="415"/>
      <c r="P56" s="415"/>
      <c r="Q56" s="415"/>
      <c r="R56" s="415"/>
      <c r="S56" s="415"/>
    </row>
    <row r="57" spans="1:19" s="200" customFormat="1" ht="11.5">
      <c r="A57" s="415"/>
      <c r="B57" s="239"/>
      <c r="C57" s="173"/>
      <c r="D57" s="169"/>
      <c r="E57" s="184"/>
      <c r="F57" s="164"/>
      <c r="G57" s="428"/>
      <c r="H57" s="415"/>
      <c r="I57" s="415"/>
      <c r="J57" s="415"/>
      <c r="K57" s="415"/>
      <c r="L57" s="415"/>
      <c r="M57" s="415"/>
      <c r="N57" s="415"/>
      <c r="O57" s="415"/>
      <c r="P57" s="415"/>
      <c r="Q57" s="415"/>
      <c r="R57" s="415"/>
      <c r="S57" s="415"/>
    </row>
    <row r="58" spans="1:19" s="240" customFormat="1" ht="11.5">
      <c r="A58" s="418"/>
      <c r="B58" s="235">
        <f>MAX($B$7:B57)+1</f>
        <v>4</v>
      </c>
      <c r="C58" s="187" t="s">
        <v>573</v>
      </c>
      <c r="D58" s="187"/>
      <c r="E58" s="406"/>
      <c r="F58" s="187"/>
      <c r="G58" s="429"/>
      <c r="H58" s="953"/>
      <c r="I58" s="953"/>
      <c r="J58" s="418"/>
      <c r="K58" s="418"/>
      <c r="L58" s="418"/>
      <c r="M58" s="418"/>
      <c r="N58" s="418"/>
      <c r="O58" s="418"/>
      <c r="P58" s="418"/>
      <c r="Q58" s="418"/>
      <c r="R58" s="418"/>
      <c r="S58" s="418"/>
    </row>
    <row r="59" spans="1:19" s="240" customFormat="1" ht="46">
      <c r="A59" s="418"/>
      <c r="B59" s="241"/>
      <c r="C59" s="148" t="s">
        <v>582</v>
      </c>
      <c r="D59" s="242"/>
      <c r="E59" s="407"/>
      <c r="F59" s="243"/>
      <c r="G59" s="429"/>
      <c r="H59" s="953"/>
      <c r="I59" s="953"/>
      <c r="J59" s="418"/>
      <c r="K59" s="418"/>
      <c r="L59" s="418"/>
      <c r="M59" s="418"/>
      <c r="N59" s="418"/>
      <c r="O59" s="418"/>
      <c r="P59" s="418"/>
      <c r="Q59" s="418"/>
      <c r="R59" s="418"/>
      <c r="S59" s="418"/>
    </row>
    <row r="60" spans="1:19" s="240" customFormat="1" ht="11.5">
      <c r="A60" s="418"/>
      <c r="B60" s="244"/>
      <c r="C60" s="245" t="s">
        <v>575</v>
      </c>
      <c r="D60" s="169">
        <v>1</v>
      </c>
      <c r="E60" s="405"/>
      <c r="F60" s="155">
        <f>D60*E60</f>
        <v>0</v>
      </c>
      <c r="G60" s="430"/>
      <c r="H60" s="418"/>
      <c r="I60" s="954"/>
      <c r="J60" s="418"/>
      <c r="K60" s="418"/>
      <c r="L60" s="418"/>
      <c r="M60" s="418"/>
      <c r="N60" s="418"/>
      <c r="O60" s="418"/>
      <c r="P60" s="418"/>
      <c r="Q60" s="418"/>
      <c r="R60" s="418"/>
      <c r="S60" s="418"/>
    </row>
    <row r="61" spans="1:19" s="240" customFormat="1" ht="11.5">
      <c r="A61" s="418"/>
      <c r="B61" s="244"/>
      <c r="C61" s="245"/>
      <c r="D61" s="245"/>
      <c r="E61" s="408"/>
      <c r="F61" s="245"/>
      <c r="G61" s="430"/>
      <c r="H61" s="418"/>
      <c r="I61" s="418"/>
      <c r="J61" s="418"/>
      <c r="K61" s="418"/>
      <c r="L61" s="418"/>
      <c r="M61" s="418"/>
      <c r="N61" s="418"/>
      <c r="O61" s="418"/>
      <c r="P61" s="418"/>
      <c r="Q61" s="418"/>
      <c r="R61" s="418"/>
      <c r="S61" s="418"/>
    </row>
    <row r="62" spans="1:19" s="200" customFormat="1" ht="11.5">
      <c r="A62" s="415"/>
      <c r="B62" s="235">
        <f>MAX($B$7:B61)+1</f>
        <v>5</v>
      </c>
      <c r="C62" s="162" t="s">
        <v>583</v>
      </c>
      <c r="D62" s="169"/>
      <c r="E62" s="428"/>
      <c r="F62" s="428"/>
      <c r="G62" s="428"/>
      <c r="H62" s="415"/>
      <c r="I62" s="415"/>
      <c r="J62" s="415"/>
      <c r="K62" s="415"/>
      <c r="L62" s="415"/>
      <c r="M62" s="415"/>
      <c r="N62" s="415"/>
      <c r="O62" s="415"/>
      <c r="P62" s="415"/>
      <c r="Q62" s="415"/>
      <c r="R62" s="415"/>
      <c r="S62" s="415"/>
    </row>
    <row r="63" spans="1:19" s="240" customFormat="1" ht="80.5">
      <c r="A63" s="418"/>
      <c r="B63" s="241"/>
      <c r="C63" s="148" t="s">
        <v>584</v>
      </c>
      <c r="D63" s="242"/>
      <c r="E63" s="989"/>
      <c r="F63" s="990"/>
      <c r="G63" s="429"/>
      <c r="H63" s="953"/>
      <c r="I63" s="953"/>
      <c r="J63" s="418"/>
      <c r="K63" s="418"/>
      <c r="L63" s="418"/>
      <c r="M63" s="418"/>
      <c r="N63" s="418"/>
      <c r="O63" s="418"/>
      <c r="P63" s="418"/>
      <c r="Q63" s="418"/>
      <c r="R63" s="418"/>
      <c r="S63" s="418"/>
    </row>
    <row r="64" spans="1:19" s="240" customFormat="1" ht="11.5">
      <c r="A64" s="418"/>
      <c r="B64" s="241"/>
      <c r="C64" s="148"/>
      <c r="D64" s="242"/>
      <c r="E64" s="989"/>
      <c r="F64" s="990"/>
      <c r="G64" s="429"/>
      <c r="H64" s="953"/>
      <c r="I64" s="953"/>
      <c r="J64" s="418"/>
      <c r="K64" s="418"/>
      <c r="L64" s="418"/>
      <c r="M64" s="418"/>
      <c r="N64" s="418"/>
      <c r="O64" s="418"/>
      <c r="P64" s="418"/>
      <c r="Q64" s="418"/>
      <c r="R64" s="418"/>
      <c r="S64" s="418"/>
    </row>
    <row r="65" spans="1:19" s="240" customFormat="1" ht="149.5">
      <c r="A65" s="418"/>
      <c r="B65" s="241"/>
      <c r="C65" s="148" t="s">
        <v>585</v>
      </c>
      <c r="D65" s="242"/>
      <c r="E65" s="989"/>
      <c r="F65" s="990"/>
      <c r="G65" s="429"/>
      <c r="H65" s="953"/>
      <c r="I65" s="953"/>
      <c r="J65" s="418"/>
      <c r="K65" s="418"/>
      <c r="L65" s="418"/>
      <c r="M65" s="418"/>
      <c r="N65" s="418"/>
      <c r="O65" s="418"/>
      <c r="P65" s="418"/>
      <c r="Q65" s="418"/>
      <c r="R65" s="418"/>
      <c r="S65" s="418"/>
    </row>
    <row r="66" spans="1:19" s="240" customFormat="1" ht="11.5">
      <c r="A66" s="418"/>
      <c r="B66" s="241"/>
      <c r="C66" s="148"/>
      <c r="D66" s="242"/>
      <c r="E66" s="989"/>
      <c r="F66" s="990"/>
      <c r="G66" s="429"/>
      <c r="H66" s="953"/>
      <c r="I66" s="953"/>
      <c r="J66" s="418"/>
      <c r="K66" s="418"/>
      <c r="L66" s="418"/>
      <c r="M66" s="418"/>
      <c r="N66" s="418"/>
      <c r="O66" s="418"/>
      <c r="P66" s="418"/>
      <c r="Q66" s="418"/>
      <c r="R66" s="418"/>
      <c r="S66" s="418"/>
    </row>
    <row r="67" spans="1:19" s="152" customFormat="1" ht="11.5">
      <c r="A67" s="417"/>
      <c r="B67" s="153"/>
      <c r="C67" s="148" t="s">
        <v>571</v>
      </c>
      <c r="D67" s="150"/>
      <c r="E67" s="432"/>
      <c r="F67" s="432"/>
      <c r="G67" s="417"/>
      <c r="H67" s="417"/>
      <c r="I67" s="417"/>
      <c r="J67" s="417"/>
      <c r="K67" s="417"/>
      <c r="L67" s="417"/>
      <c r="M67" s="417"/>
      <c r="N67" s="417"/>
      <c r="O67" s="417"/>
      <c r="P67" s="417"/>
      <c r="Q67" s="417"/>
      <c r="R67" s="417"/>
      <c r="S67" s="417"/>
    </row>
    <row r="68" spans="1:19" s="152" customFormat="1" ht="11.5">
      <c r="A68" s="417"/>
      <c r="B68" s="153"/>
      <c r="C68" s="148" t="s">
        <v>586</v>
      </c>
      <c r="D68" s="150"/>
      <c r="E68" s="432"/>
      <c r="F68" s="432"/>
      <c r="G68" s="417"/>
      <c r="H68" s="417"/>
      <c r="I68" s="417"/>
      <c r="J68" s="417"/>
      <c r="K68" s="417"/>
      <c r="L68" s="417"/>
      <c r="M68" s="417"/>
      <c r="N68" s="417"/>
      <c r="O68" s="417"/>
      <c r="P68" s="417"/>
      <c r="Q68" s="417"/>
      <c r="R68" s="417"/>
      <c r="S68" s="417"/>
    </row>
    <row r="69" spans="1:19" s="152" customFormat="1" ht="12">
      <c r="A69" s="417"/>
      <c r="B69" s="153"/>
      <c r="C69" s="147" t="s">
        <v>343</v>
      </c>
      <c r="D69" s="150"/>
      <c r="E69" s="402"/>
      <c r="F69" s="151"/>
      <c r="G69" s="417"/>
      <c r="H69" s="417"/>
      <c r="I69" s="417"/>
      <c r="J69" s="417"/>
      <c r="K69" s="417"/>
      <c r="L69" s="417"/>
      <c r="M69" s="417"/>
      <c r="N69" s="417"/>
      <c r="O69" s="417"/>
      <c r="P69" s="417"/>
      <c r="Q69" s="417"/>
      <c r="R69" s="417"/>
      <c r="S69" s="417"/>
    </row>
    <row r="70" spans="1:19" s="200" customFormat="1" ht="11.5">
      <c r="A70" s="415"/>
      <c r="B70" s="239"/>
      <c r="C70" s="173" t="s">
        <v>364</v>
      </c>
      <c r="D70" s="169">
        <v>1</v>
      </c>
      <c r="E70" s="405"/>
      <c r="F70" s="155">
        <f>D70*E70</f>
        <v>0</v>
      </c>
      <c r="G70" s="428"/>
      <c r="H70" s="415"/>
      <c r="I70" s="415"/>
      <c r="J70" s="415"/>
      <c r="K70" s="415"/>
      <c r="L70" s="415"/>
      <c r="M70" s="415"/>
      <c r="N70" s="415"/>
      <c r="O70" s="415"/>
      <c r="P70" s="415"/>
      <c r="Q70" s="415"/>
      <c r="R70" s="415"/>
      <c r="S70" s="415"/>
    </row>
    <row r="71" spans="1:19" s="200" customFormat="1" ht="11.5">
      <c r="A71" s="415"/>
      <c r="B71" s="235"/>
      <c r="C71" s="146"/>
      <c r="D71" s="169"/>
      <c r="E71" s="184"/>
      <c r="F71" s="164"/>
      <c r="G71" s="428"/>
      <c r="H71" s="415"/>
      <c r="I71" s="415"/>
      <c r="J71" s="415"/>
      <c r="K71" s="415"/>
      <c r="L71" s="415"/>
      <c r="M71" s="415"/>
      <c r="N71" s="415"/>
      <c r="O71" s="415"/>
      <c r="P71" s="415"/>
      <c r="Q71" s="415"/>
      <c r="R71" s="415"/>
      <c r="S71" s="415"/>
    </row>
    <row r="72" spans="1:19" s="240" customFormat="1" ht="11.5">
      <c r="A72" s="418"/>
      <c r="B72" s="235">
        <f>MAX($B$7:B71)+1</f>
        <v>6</v>
      </c>
      <c r="C72" s="187" t="s">
        <v>587</v>
      </c>
      <c r="D72" s="187"/>
      <c r="E72" s="406"/>
      <c r="F72" s="187"/>
      <c r="G72" s="429"/>
      <c r="H72" s="953"/>
      <c r="I72" s="953"/>
      <c r="J72" s="418"/>
      <c r="K72" s="418"/>
      <c r="L72" s="418"/>
      <c r="M72" s="418"/>
      <c r="N72" s="418"/>
      <c r="O72" s="418"/>
      <c r="P72" s="418"/>
      <c r="Q72" s="418"/>
      <c r="R72" s="418"/>
      <c r="S72" s="418"/>
    </row>
    <row r="73" spans="1:19" s="240" customFormat="1" ht="92">
      <c r="A73" s="418"/>
      <c r="B73" s="241"/>
      <c r="C73" s="148" t="s">
        <v>588</v>
      </c>
      <c r="D73" s="242"/>
      <c r="E73" s="989"/>
      <c r="F73" s="990"/>
      <c r="G73" s="429"/>
      <c r="H73" s="953"/>
      <c r="I73" s="953"/>
      <c r="J73" s="418"/>
      <c r="K73" s="418"/>
      <c r="L73" s="418"/>
      <c r="M73" s="418"/>
      <c r="N73" s="418"/>
      <c r="O73" s="418"/>
      <c r="P73" s="418"/>
      <c r="Q73" s="418"/>
      <c r="R73" s="418"/>
      <c r="S73" s="418"/>
    </row>
    <row r="74" spans="1:19" s="240" customFormat="1" ht="69">
      <c r="A74" s="418"/>
      <c r="B74" s="241"/>
      <c r="C74" s="148" t="s">
        <v>589</v>
      </c>
      <c r="D74" s="242"/>
      <c r="E74" s="989"/>
      <c r="F74" s="990"/>
      <c r="G74" s="429"/>
      <c r="H74" s="953"/>
      <c r="I74" s="953"/>
      <c r="J74" s="418"/>
      <c r="K74" s="418"/>
      <c r="L74" s="418"/>
      <c r="M74" s="418"/>
      <c r="N74" s="418"/>
      <c r="O74" s="418"/>
      <c r="P74" s="418"/>
      <c r="Q74" s="418"/>
      <c r="R74" s="418"/>
      <c r="S74" s="418"/>
    </row>
    <row r="75" spans="1:19" s="152" customFormat="1" ht="11.5">
      <c r="A75" s="417"/>
      <c r="B75" s="153"/>
      <c r="C75" s="148" t="s">
        <v>571</v>
      </c>
      <c r="D75" s="150"/>
      <c r="E75" s="402"/>
      <c r="F75" s="151"/>
      <c r="G75" s="417"/>
      <c r="H75" s="417"/>
      <c r="I75" s="417"/>
      <c r="J75" s="417"/>
      <c r="K75" s="417"/>
      <c r="L75" s="417"/>
      <c r="M75" s="417"/>
      <c r="N75" s="417"/>
      <c r="O75" s="417"/>
      <c r="P75" s="417"/>
      <c r="Q75" s="417"/>
      <c r="R75" s="417"/>
      <c r="S75" s="417"/>
    </row>
    <row r="76" spans="1:19" s="152" customFormat="1" ht="11.5">
      <c r="A76" s="417"/>
      <c r="B76" s="153"/>
      <c r="C76" s="148" t="s">
        <v>590</v>
      </c>
      <c r="D76" s="150"/>
      <c r="E76" s="402"/>
      <c r="F76" s="151"/>
      <c r="G76" s="417"/>
      <c r="H76" s="417"/>
      <c r="I76" s="417"/>
      <c r="J76" s="417"/>
      <c r="K76" s="417"/>
      <c r="L76" s="417"/>
      <c r="M76" s="417"/>
      <c r="N76" s="417"/>
      <c r="O76" s="417"/>
      <c r="P76" s="417"/>
      <c r="Q76" s="417"/>
      <c r="R76" s="417"/>
      <c r="S76" s="417"/>
    </row>
    <row r="77" spans="1:19" s="152" customFormat="1" ht="12">
      <c r="A77" s="417"/>
      <c r="B77" s="153"/>
      <c r="C77" s="147" t="s">
        <v>343</v>
      </c>
      <c r="D77" s="150"/>
      <c r="E77" s="402"/>
      <c r="F77" s="151"/>
      <c r="G77" s="417"/>
      <c r="H77" s="417"/>
      <c r="I77" s="417"/>
      <c r="J77" s="417"/>
      <c r="K77" s="417"/>
      <c r="L77" s="417"/>
      <c r="M77" s="417"/>
      <c r="N77" s="417"/>
      <c r="O77" s="417"/>
      <c r="P77" s="417"/>
      <c r="Q77" s="417"/>
      <c r="R77" s="417"/>
      <c r="S77" s="417"/>
    </row>
    <row r="78" spans="1:19" s="200" customFormat="1" ht="11.5">
      <c r="A78" s="415"/>
      <c r="B78" s="239"/>
      <c r="C78" s="173" t="s">
        <v>364</v>
      </c>
      <c r="D78" s="169">
        <v>1</v>
      </c>
      <c r="E78" s="405"/>
      <c r="F78" s="155">
        <f>D78*E78</f>
        <v>0</v>
      </c>
      <c r="G78" s="428"/>
      <c r="H78" s="415"/>
      <c r="I78" s="415"/>
      <c r="J78" s="415"/>
      <c r="K78" s="415"/>
      <c r="L78" s="415"/>
      <c r="M78" s="415"/>
      <c r="N78" s="415"/>
      <c r="O78" s="415"/>
      <c r="P78" s="415"/>
      <c r="Q78" s="415"/>
      <c r="R78" s="415"/>
      <c r="S78" s="415"/>
    </row>
    <row r="79" spans="1:19" s="200" customFormat="1" ht="11.5">
      <c r="A79" s="415"/>
      <c r="B79" s="235"/>
      <c r="C79" s="146"/>
      <c r="D79" s="169"/>
      <c r="E79" s="184"/>
      <c r="F79" s="164"/>
      <c r="G79" s="428"/>
      <c r="H79" s="415"/>
      <c r="I79" s="415"/>
      <c r="J79" s="415"/>
      <c r="K79" s="415"/>
      <c r="L79" s="415"/>
      <c r="M79" s="415"/>
      <c r="N79" s="415"/>
      <c r="O79" s="415"/>
      <c r="P79" s="415"/>
      <c r="Q79" s="415"/>
      <c r="R79" s="415"/>
      <c r="S79" s="415"/>
    </row>
    <row r="80" spans="1:19" s="240" customFormat="1" ht="11.5">
      <c r="A80" s="418"/>
      <c r="B80" s="235">
        <f>MAX($B$7:B79)+1</f>
        <v>7</v>
      </c>
      <c r="C80" s="187" t="s">
        <v>591</v>
      </c>
      <c r="D80" s="187"/>
      <c r="E80" s="406"/>
      <c r="F80" s="187"/>
      <c r="G80" s="429"/>
      <c r="H80" s="953"/>
      <c r="I80" s="953"/>
      <c r="J80" s="418"/>
      <c r="K80" s="418"/>
      <c r="L80" s="418"/>
      <c r="M80" s="418"/>
      <c r="N80" s="418"/>
      <c r="O80" s="418"/>
      <c r="P80" s="418"/>
      <c r="Q80" s="418"/>
      <c r="R80" s="418"/>
      <c r="S80" s="418"/>
    </row>
    <row r="81" spans="1:19" s="240" customFormat="1" ht="34.5">
      <c r="A81" s="418"/>
      <c r="B81" s="241"/>
      <c r="C81" s="148" t="s">
        <v>592</v>
      </c>
      <c r="D81" s="242"/>
      <c r="E81" s="407"/>
      <c r="F81" s="243"/>
      <c r="G81" s="429"/>
      <c r="H81" s="953"/>
      <c r="I81" s="953"/>
      <c r="J81" s="418"/>
      <c r="K81" s="418"/>
      <c r="L81" s="418"/>
      <c r="M81" s="418"/>
      <c r="N81" s="418"/>
      <c r="O81" s="418"/>
      <c r="P81" s="418"/>
      <c r="Q81" s="418"/>
      <c r="R81" s="418"/>
      <c r="S81" s="418"/>
    </row>
    <row r="82" spans="1:19" s="152" customFormat="1" ht="11.5">
      <c r="A82" s="417"/>
      <c r="B82" s="153"/>
      <c r="C82" s="148" t="s">
        <v>571</v>
      </c>
      <c r="D82" s="150"/>
      <c r="E82" s="402"/>
      <c r="F82" s="151"/>
      <c r="G82" s="417"/>
      <c r="H82" s="417"/>
      <c r="I82" s="417"/>
      <c r="J82" s="417"/>
      <c r="K82" s="417"/>
      <c r="L82" s="417"/>
      <c r="M82" s="417"/>
      <c r="N82" s="417"/>
      <c r="O82" s="417"/>
      <c r="P82" s="417"/>
      <c r="Q82" s="417"/>
      <c r="R82" s="417"/>
      <c r="S82" s="417"/>
    </row>
    <row r="83" spans="1:19" s="152" customFormat="1" ht="11.5">
      <c r="A83" s="417"/>
      <c r="B83" s="153"/>
      <c r="C83" s="148"/>
      <c r="D83" s="150"/>
      <c r="E83" s="402"/>
      <c r="F83" s="151"/>
      <c r="G83" s="417"/>
      <c r="H83" s="417"/>
      <c r="I83" s="417"/>
      <c r="J83" s="417"/>
      <c r="K83" s="417"/>
      <c r="L83" s="417"/>
      <c r="M83" s="417"/>
      <c r="N83" s="417"/>
      <c r="O83" s="417"/>
      <c r="P83" s="417"/>
      <c r="Q83" s="417"/>
      <c r="R83" s="417"/>
      <c r="S83" s="417"/>
    </row>
    <row r="84" spans="1:19" s="200" customFormat="1" ht="11.5">
      <c r="A84" s="415"/>
      <c r="B84" s="239"/>
      <c r="C84" s="173" t="s">
        <v>593</v>
      </c>
      <c r="D84" s="169">
        <v>6</v>
      </c>
      <c r="E84" s="405"/>
      <c r="F84" s="155">
        <f>D84*E84</f>
        <v>0</v>
      </c>
      <c r="G84" s="428"/>
      <c r="H84" s="415"/>
      <c r="I84" s="415"/>
      <c r="J84" s="415"/>
      <c r="K84" s="415"/>
      <c r="L84" s="415"/>
      <c r="M84" s="415"/>
      <c r="N84" s="415"/>
      <c r="O84" s="415"/>
      <c r="P84" s="415"/>
      <c r="Q84" s="415"/>
      <c r="R84" s="415"/>
      <c r="S84" s="415"/>
    </row>
    <row r="85" spans="1:19" s="200" customFormat="1" ht="11.5">
      <c r="A85" s="415"/>
      <c r="B85" s="239"/>
      <c r="C85" s="173" t="s">
        <v>594</v>
      </c>
      <c r="D85" s="169">
        <v>6</v>
      </c>
      <c r="E85" s="405"/>
      <c r="F85" s="155">
        <f>D85*E85</f>
        <v>0</v>
      </c>
      <c r="G85" s="428"/>
      <c r="H85" s="415"/>
      <c r="I85" s="415"/>
      <c r="J85" s="415"/>
      <c r="K85" s="415"/>
      <c r="L85" s="415"/>
      <c r="M85" s="415"/>
      <c r="N85" s="415"/>
      <c r="O85" s="415"/>
      <c r="P85" s="415"/>
      <c r="Q85" s="415"/>
      <c r="R85" s="415"/>
      <c r="S85" s="415"/>
    </row>
    <row r="86" spans="1:19" s="200" customFormat="1" ht="11.5">
      <c r="A86" s="415"/>
      <c r="B86" s="235"/>
      <c r="C86" s="146"/>
      <c r="D86" s="169"/>
      <c r="E86" s="184"/>
      <c r="F86" s="164"/>
      <c r="G86" s="428"/>
      <c r="H86" s="415"/>
      <c r="I86" s="415"/>
      <c r="J86" s="415"/>
      <c r="K86" s="415"/>
      <c r="L86" s="415"/>
      <c r="M86" s="415"/>
      <c r="N86" s="415"/>
      <c r="O86" s="415"/>
      <c r="P86" s="415"/>
      <c r="Q86" s="415"/>
      <c r="R86" s="415"/>
      <c r="S86" s="415"/>
    </row>
    <row r="87" spans="1:19" s="240" customFormat="1" ht="11.5">
      <c r="A87" s="418"/>
      <c r="B87" s="235">
        <f>MAX($B$7:B86)+1</f>
        <v>8</v>
      </c>
      <c r="C87" s="187" t="s">
        <v>595</v>
      </c>
      <c r="D87" s="187"/>
      <c r="E87" s="406"/>
      <c r="F87" s="187"/>
      <c r="G87" s="429"/>
      <c r="H87" s="953"/>
      <c r="I87" s="953"/>
      <c r="J87" s="418"/>
      <c r="K87" s="418"/>
      <c r="L87" s="418"/>
      <c r="M87" s="418"/>
      <c r="N87" s="418"/>
      <c r="O87" s="418"/>
      <c r="P87" s="418"/>
      <c r="Q87" s="418"/>
      <c r="R87" s="418"/>
      <c r="S87" s="418"/>
    </row>
    <row r="88" spans="1:19" s="240" customFormat="1" ht="34.5">
      <c r="A88" s="418"/>
      <c r="B88" s="241"/>
      <c r="C88" s="247" t="s">
        <v>596</v>
      </c>
      <c r="D88" s="242"/>
      <c r="E88" s="407"/>
      <c r="F88" s="243"/>
      <c r="G88" s="429"/>
      <c r="H88" s="953"/>
      <c r="I88" s="953"/>
      <c r="J88" s="418"/>
      <c r="K88" s="418"/>
      <c r="L88" s="418"/>
      <c r="M88" s="418"/>
      <c r="N88" s="418"/>
      <c r="O88" s="418"/>
      <c r="P88" s="418"/>
      <c r="Q88" s="418"/>
      <c r="R88" s="418"/>
      <c r="S88" s="418"/>
    </row>
    <row r="89" spans="1:19" s="152" customFormat="1" ht="11.5">
      <c r="A89" s="417"/>
      <c r="B89" s="153"/>
      <c r="C89" s="148"/>
      <c r="D89" s="150"/>
      <c r="E89" s="402"/>
      <c r="F89" s="151"/>
      <c r="G89" s="417"/>
      <c r="H89" s="417"/>
      <c r="I89" s="417"/>
      <c r="J89" s="417"/>
      <c r="K89" s="417"/>
      <c r="L89" s="417"/>
      <c r="M89" s="417"/>
      <c r="N89" s="417"/>
      <c r="O89" s="417"/>
      <c r="P89" s="417"/>
      <c r="Q89" s="417"/>
      <c r="R89" s="417"/>
      <c r="S89" s="417"/>
    </row>
    <row r="90" spans="1:19" s="200" customFormat="1" ht="11.5">
      <c r="A90" s="415"/>
      <c r="B90" s="239"/>
      <c r="C90" s="173" t="s">
        <v>597</v>
      </c>
      <c r="D90" s="169">
        <v>1</v>
      </c>
      <c r="E90" s="405"/>
      <c r="F90" s="155">
        <f>D90*E90</f>
        <v>0</v>
      </c>
      <c r="G90" s="428"/>
      <c r="H90" s="415"/>
      <c r="I90" s="415"/>
      <c r="J90" s="415"/>
      <c r="K90" s="415"/>
      <c r="L90" s="415"/>
      <c r="M90" s="415"/>
      <c r="N90" s="415"/>
      <c r="O90" s="415"/>
      <c r="P90" s="415"/>
      <c r="Q90" s="415"/>
      <c r="R90" s="415"/>
      <c r="S90" s="415"/>
    </row>
    <row r="91" spans="1:19" s="200" customFormat="1" ht="11.5">
      <c r="A91" s="415"/>
      <c r="B91" s="235"/>
      <c r="C91" s="146"/>
      <c r="D91" s="169"/>
      <c r="E91" s="184"/>
      <c r="F91" s="164"/>
      <c r="G91" s="428"/>
      <c r="H91" s="415"/>
      <c r="I91" s="415"/>
      <c r="J91" s="415"/>
      <c r="K91" s="415"/>
      <c r="L91" s="415"/>
      <c r="M91" s="415"/>
      <c r="N91" s="415"/>
      <c r="O91" s="415"/>
      <c r="P91" s="415"/>
      <c r="Q91" s="415"/>
      <c r="R91" s="415"/>
      <c r="S91" s="415"/>
    </row>
    <row r="92" spans="1:19" s="240" customFormat="1" ht="11.5">
      <c r="A92" s="418"/>
      <c r="B92" s="235">
        <f>MAX($B$7:B91)+1</f>
        <v>9</v>
      </c>
      <c r="C92" s="187" t="s">
        <v>598</v>
      </c>
      <c r="D92" s="187"/>
      <c r="E92" s="406"/>
      <c r="F92" s="187"/>
      <c r="G92" s="429"/>
      <c r="H92" s="953"/>
      <c r="I92" s="953"/>
      <c r="J92" s="418"/>
      <c r="K92" s="418"/>
      <c r="L92" s="418"/>
      <c r="M92" s="418"/>
      <c r="N92" s="418"/>
      <c r="O92" s="418"/>
      <c r="P92" s="418"/>
      <c r="Q92" s="418"/>
      <c r="R92" s="418"/>
      <c r="S92" s="418"/>
    </row>
    <row r="93" spans="1:19" s="240" customFormat="1" ht="149.5">
      <c r="A93" s="418"/>
      <c r="B93" s="241"/>
      <c r="C93" s="247" t="s">
        <v>599</v>
      </c>
      <c r="D93" s="242"/>
      <c r="E93" s="989"/>
      <c r="F93" s="990"/>
      <c r="G93" s="429"/>
      <c r="H93" s="953"/>
      <c r="I93" s="953"/>
      <c r="J93" s="418"/>
      <c r="K93" s="418"/>
      <c r="L93" s="418"/>
      <c r="M93" s="418"/>
      <c r="N93" s="418"/>
      <c r="O93" s="418"/>
      <c r="P93" s="418"/>
      <c r="Q93" s="418"/>
      <c r="R93" s="418"/>
      <c r="S93" s="418"/>
    </row>
    <row r="94" spans="1:19" s="240" customFormat="1" ht="184">
      <c r="A94" s="418"/>
      <c r="B94" s="241"/>
      <c r="C94" s="247" t="s">
        <v>600</v>
      </c>
      <c r="D94" s="242"/>
      <c r="E94" s="989"/>
      <c r="F94" s="990"/>
      <c r="G94" s="429"/>
      <c r="H94" s="953"/>
      <c r="I94" s="953"/>
      <c r="J94" s="418"/>
      <c r="K94" s="418"/>
      <c r="L94" s="418"/>
      <c r="M94" s="418"/>
      <c r="N94" s="418"/>
      <c r="O94" s="418"/>
      <c r="P94" s="418"/>
      <c r="Q94" s="418"/>
      <c r="R94" s="418"/>
      <c r="S94" s="418"/>
    </row>
    <row r="95" spans="1:19" s="200" customFormat="1" ht="11.5">
      <c r="A95" s="415"/>
      <c r="B95" s="239"/>
      <c r="C95" s="173" t="s">
        <v>597</v>
      </c>
      <c r="D95" s="169">
        <v>1</v>
      </c>
      <c r="E95" s="405"/>
      <c r="F95" s="155">
        <f>D95*E95</f>
        <v>0</v>
      </c>
      <c r="G95" s="428"/>
      <c r="H95" s="415"/>
      <c r="I95" s="415"/>
      <c r="J95" s="415"/>
      <c r="K95" s="415"/>
      <c r="L95" s="415"/>
      <c r="M95" s="415"/>
      <c r="N95" s="415"/>
      <c r="O95" s="415"/>
      <c r="P95" s="415"/>
      <c r="Q95" s="415"/>
      <c r="R95" s="415"/>
      <c r="S95" s="415"/>
    </row>
    <row r="96" spans="1:19" s="200" customFormat="1" ht="11.5">
      <c r="A96" s="415"/>
      <c r="B96" s="235"/>
      <c r="C96" s="146"/>
      <c r="D96" s="169"/>
      <c r="E96" s="184"/>
      <c r="F96" s="164"/>
      <c r="G96" s="428"/>
      <c r="H96" s="415"/>
      <c r="I96" s="415"/>
      <c r="J96" s="415"/>
      <c r="K96" s="415"/>
      <c r="L96" s="415"/>
      <c r="M96" s="415"/>
      <c r="N96" s="415"/>
      <c r="O96" s="415"/>
      <c r="P96" s="415"/>
      <c r="Q96" s="415"/>
      <c r="R96" s="415"/>
      <c r="S96" s="415"/>
    </row>
    <row r="97" spans="1:19" s="240" customFormat="1" ht="11.5">
      <c r="A97" s="418"/>
      <c r="B97" s="235">
        <f>MAX($B$7:B96)+1</f>
        <v>10</v>
      </c>
      <c r="C97" s="187" t="s">
        <v>601</v>
      </c>
      <c r="D97" s="187"/>
      <c r="E97" s="406"/>
      <c r="F97" s="187"/>
      <c r="G97" s="429"/>
      <c r="H97" s="953"/>
      <c r="I97" s="953"/>
      <c r="J97" s="418"/>
      <c r="K97" s="418"/>
      <c r="L97" s="418"/>
      <c r="M97" s="418"/>
      <c r="N97" s="418"/>
      <c r="O97" s="418"/>
      <c r="P97" s="418"/>
      <c r="Q97" s="418"/>
      <c r="R97" s="418"/>
      <c r="S97" s="418"/>
    </row>
    <row r="98" spans="1:19" s="240" customFormat="1" ht="161">
      <c r="A98" s="418"/>
      <c r="B98" s="241"/>
      <c r="C98" s="148" t="s">
        <v>602</v>
      </c>
      <c r="D98" s="242"/>
      <c r="E98" s="407"/>
      <c r="F98" s="243"/>
      <c r="G98" s="429"/>
      <c r="H98" s="953"/>
      <c r="I98" s="953"/>
      <c r="J98" s="418"/>
      <c r="K98" s="418"/>
      <c r="L98" s="418"/>
      <c r="M98" s="418"/>
      <c r="N98" s="418"/>
      <c r="O98" s="418"/>
      <c r="P98" s="418"/>
      <c r="Q98" s="418"/>
      <c r="R98" s="418"/>
      <c r="S98" s="418"/>
    </row>
    <row r="99" spans="1:19" s="240" customFormat="1" ht="11.5">
      <c r="A99" s="418"/>
      <c r="B99" s="241"/>
      <c r="C99" s="148"/>
      <c r="D99" s="242"/>
      <c r="E99" s="407"/>
      <c r="F99" s="243"/>
      <c r="G99" s="429"/>
      <c r="H99" s="953"/>
      <c r="I99" s="953"/>
      <c r="J99" s="418"/>
      <c r="K99" s="418"/>
      <c r="L99" s="418"/>
      <c r="M99" s="418"/>
      <c r="N99" s="418"/>
      <c r="O99" s="418"/>
      <c r="P99" s="418"/>
      <c r="Q99" s="418"/>
      <c r="R99" s="418"/>
      <c r="S99" s="418"/>
    </row>
    <row r="100" spans="1:19" s="240" customFormat="1" ht="11.5">
      <c r="A100" s="418"/>
      <c r="B100" s="241"/>
      <c r="C100" s="248" t="s">
        <v>603</v>
      </c>
      <c r="D100" s="242"/>
      <c r="E100" s="407"/>
      <c r="F100" s="243"/>
      <c r="G100" s="429"/>
      <c r="H100" s="953"/>
      <c r="I100" s="953"/>
      <c r="J100" s="418"/>
      <c r="K100" s="418"/>
      <c r="L100" s="418"/>
      <c r="M100" s="418"/>
      <c r="N100" s="418"/>
      <c r="O100" s="418"/>
      <c r="P100" s="418"/>
      <c r="Q100" s="418"/>
      <c r="R100" s="418"/>
      <c r="S100" s="418"/>
    </row>
    <row r="101" spans="1:19" s="240" customFormat="1" ht="11.5">
      <c r="A101" s="418"/>
      <c r="B101" s="241"/>
      <c r="C101" s="248" t="s">
        <v>604</v>
      </c>
      <c r="D101" s="242"/>
      <c r="E101" s="407"/>
      <c r="F101" s="243"/>
      <c r="G101" s="429"/>
      <c r="H101" s="953"/>
      <c r="I101" s="953"/>
      <c r="J101" s="418"/>
      <c r="K101" s="418"/>
      <c r="L101" s="418"/>
      <c r="M101" s="418"/>
      <c r="N101" s="418"/>
      <c r="O101" s="418"/>
      <c r="P101" s="418"/>
      <c r="Q101" s="418"/>
      <c r="R101" s="418"/>
      <c r="S101" s="418"/>
    </row>
    <row r="102" spans="1:19" s="240" customFormat="1" ht="11.5">
      <c r="A102" s="418"/>
      <c r="B102" s="241"/>
      <c r="C102" s="248" t="s">
        <v>605</v>
      </c>
      <c r="D102" s="242"/>
      <c r="E102" s="407"/>
      <c r="F102" s="243"/>
      <c r="G102" s="429"/>
      <c r="H102" s="953"/>
      <c r="I102" s="953"/>
      <c r="J102" s="418"/>
      <c r="K102" s="418"/>
      <c r="L102" s="418"/>
      <c r="M102" s="418"/>
      <c r="N102" s="418"/>
      <c r="O102" s="418"/>
      <c r="P102" s="418"/>
      <c r="Q102" s="418"/>
      <c r="R102" s="418"/>
      <c r="S102" s="418"/>
    </row>
    <row r="103" spans="1:19" s="240" customFormat="1" ht="11.5">
      <c r="A103" s="418"/>
      <c r="B103" s="241"/>
      <c r="C103" s="248" t="s">
        <v>606</v>
      </c>
      <c r="D103" s="242"/>
      <c r="E103" s="407"/>
      <c r="F103" s="243"/>
      <c r="G103" s="429"/>
      <c r="H103" s="953"/>
      <c r="I103" s="953"/>
      <c r="J103" s="418"/>
      <c r="K103" s="418"/>
      <c r="L103" s="418"/>
      <c r="M103" s="418"/>
      <c r="N103" s="418"/>
      <c r="O103" s="418"/>
      <c r="P103" s="418"/>
      <c r="Q103" s="418"/>
      <c r="R103" s="418"/>
      <c r="S103" s="418"/>
    </row>
    <row r="104" spans="1:19" s="240" customFormat="1" ht="11.5">
      <c r="A104" s="418"/>
      <c r="B104" s="241"/>
      <c r="C104" s="248" t="s">
        <v>607</v>
      </c>
      <c r="D104" s="242"/>
      <c r="E104" s="407"/>
      <c r="F104" s="243"/>
      <c r="G104" s="429"/>
      <c r="H104" s="953"/>
      <c r="I104" s="953"/>
      <c r="J104" s="418"/>
      <c r="K104" s="418"/>
      <c r="L104" s="418"/>
      <c r="M104" s="418"/>
      <c r="N104" s="418"/>
      <c r="O104" s="418"/>
      <c r="P104" s="418"/>
      <c r="Q104" s="418"/>
      <c r="R104" s="418"/>
      <c r="S104" s="418"/>
    </row>
    <row r="105" spans="1:19" s="240" customFormat="1" ht="11.5">
      <c r="A105" s="418"/>
      <c r="B105" s="241"/>
      <c r="C105" s="248" t="s">
        <v>608</v>
      </c>
      <c r="D105" s="242"/>
      <c r="E105" s="407"/>
      <c r="F105" s="243"/>
      <c r="G105" s="429"/>
      <c r="H105" s="953"/>
      <c r="I105" s="953"/>
      <c r="J105" s="418"/>
      <c r="K105" s="418"/>
      <c r="L105" s="418"/>
      <c r="M105" s="418"/>
      <c r="N105" s="418"/>
      <c r="O105" s="418"/>
      <c r="P105" s="418"/>
      <c r="Q105" s="418"/>
      <c r="R105" s="418"/>
      <c r="S105" s="418"/>
    </row>
    <row r="106" spans="1:19" s="240" customFormat="1" ht="11.5">
      <c r="A106" s="418"/>
      <c r="B106" s="241"/>
      <c r="C106" s="248"/>
      <c r="D106" s="242"/>
      <c r="E106" s="407"/>
      <c r="F106" s="243"/>
      <c r="G106" s="429"/>
      <c r="H106" s="953"/>
      <c r="I106" s="953"/>
      <c r="J106" s="418"/>
      <c r="K106" s="418"/>
      <c r="L106" s="418"/>
      <c r="M106" s="418"/>
      <c r="N106" s="418"/>
      <c r="O106" s="418"/>
      <c r="P106" s="418"/>
      <c r="Q106" s="418"/>
      <c r="R106" s="418"/>
      <c r="S106" s="418"/>
    </row>
    <row r="107" spans="1:19" s="240" customFormat="1" ht="11.5">
      <c r="A107" s="418"/>
      <c r="B107" s="241"/>
      <c r="C107" s="248" t="s">
        <v>609</v>
      </c>
      <c r="D107" s="242"/>
      <c r="E107" s="407"/>
      <c r="F107" s="243"/>
      <c r="G107" s="429"/>
      <c r="H107" s="953"/>
      <c r="I107" s="953"/>
      <c r="J107" s="418"/>
      <c r="K107" s="418"/>
      <c r="L107" s="418"/>
      <c r="M107" s="418"/>
      <c r="N107" s="418"/>
      <c r="O107" s="418"/>
      <c r="P107" s="418"/>
      <c r="Q107" s="418"/>
      <c r="R107" s="418"/>
      <c r="S107" s="418"/>
    </row>
    <row r="108" spans="1:19" s="240" customFormat="1" ht="11.5">
      <c r="A108" s="418"/>
      <c r="B108" s="241"/>
      <c r="C108" s="248" t="s">
        <v>610</v>
      </c>
      <c r="D108" s="242"/>
      <c r="E108" s="407"/>
      <c r="F108" s="243"/>
      <c r="G108" s="429"/>
      <c r="H108" s="953"/>
      <c r="I108" s="953"/>
      <c r="J108" s="418"/>
      <c r="K108" s="418"/>
      <c r="L108" s="418"/>
      <c r="M108" s="418"/>
      <c r="N108" s="418"/>
      <c r="O108" s="418"/>
      <c r="P108" s="418"/>
      <c r="Q108" s="418"/>
      <c r="R108" s="418"/>
      <c r="S108" s="418"/>
    </row>
    <row r="109" spans="1:19" s="240" customFormat="1" ht="11.5">
      <c r="A109" s="418"/>
      <c r="B109" s="241"/>
      <c r="C109" s="248" t="s">
        <v>611</v>
      </c>
      <c r="D109" s="242"/>
      <c r="E109" s="407"/>
      <c r="F109" s="243"/>
      <c r="G109" s="429"/>
      <c r="H109" s="953"/>
      <c r="I109" s="953"/>
      <c r="J109" s="418"/>
      <c r="K109" s="418"/>
      <c r="L109" s="418"/>
      <c r="M109" s="418"/>
      <c r="N109" s="418"/>
      <c r="O109" s="418"/>
      <c r="P109" s="418"/>
      <c r="Q109" s="418"/>
      <c r="R109" s="418"/>
      <c r="S109" s="418"/>
    </row>
    <row r="110" spans="1:19" s="240" customFormat="1" ht="11.5">
      <c r="A110" s="418"/>
      <c r="B110" s="241"/>
      <c r="C110" s="248" t="s">
        <v>612</v>
      </c>
      <c r="D110" s="242"/>
      <c r="E110" s="407"/>
      <c r="F110" s="243"/>
      <c r="G110" s="429"/>
      <c r="H110" s="953"/>
      <c r="I110" s="953"/>
      <c r="J110" s="418"/>
      <c r="K110" s="418"/>
      <c r="L110" s="418"/>
      <c r="M110" s="418"/>
      <c r="N110" s="418"/>
      <c r="O110" s="418"/>
      <c r="P110" s="418"/>
      <c r="Q110" s="418"/>
      <c r="R110" s="418"/>
      <c r="S110" s="418"/>
    </row>
    <row r="111" spans="1:19" s="240" customFormat="1" ht="11.5">
      <c r="A111" s="418"/>
      <c r="B111" s="241"/>
      <c r="C111" s="148"/>
      <c r="D111" s="242"/>
      <c r="E111" s="407"/>
      <c r="F111" s="243"/>
      <c r="G111" s="429"/>
      <c r="H111" s="953"/>
      <c r="I111" s="953"/>
      <c r="J111" s="418"/>
      <c r="K111" s="418"/>
      <c r="L111" s="418"/>
      <c r="M111" s="418"/>
      <c r="N111" s="418"/>
      <c r="O111" s="418"/>
      <c r="P111" s="418"/>
      <c r="Q111" s="418"/>
      <c r="R111" s="418"/>
      <c r="S111" s="418"/>
    </row>
    <row r="112" spans="1:19" s="152" customFormat="1" ht="11.5">
      <c r="A112" s="417"/>
      <c r="B112" s="153"/>
      <c r="C112" s="148" t="s">
        <v>613</v>
      </c>
      <c r="D112" s="150"/>
      <c r="E112" s="402"/>
      <c r="F112" s="151"/>
      <c r="G112" s="417"/>
      <c r="H112" s="417"/>
      <c r="I112" s="417"/>
      <c r="J112" s="417"/>
      <c r="K112" s="417"/>
      <c r="L112" s="417"/>
      <c r="M112" s="417"/>
      <c r="N112" s="417"/>
      <c r="O112" s="417"/>
      <c r="P112" s="417"/>
      <c r="Q112" s="417"/>
      <c r="R112" s="417"/>
      <c r="S112" s="417"/>
    </row>
    <row r="113" spans="1:19" s="152" customFormat="1" ht="11.5">
      <c r="A113" s="417"/>
      <c r="B113" s="153"/>
      <c r="C113" s="148" t="s">
        <v>614</v>
      </c>
      <c r="D113" s="150"/>
      <c r="E113" s="402"/>
      <c r="F113" s="151"/>
      <c r="G113" s="417"/>
      <c r="H113" s="417"/>
      <c r="I113" s="417"/>
      <c r="J113" s="417"/>
      <c r="K113" s="417"/>
      <c r="L113" s="417"/>
      <c r="M113" s="417"/>
      <c r="N113" s="417"/>
      <c r="O113" s="417"/>
      <c r="P113" s="417"/>
      <c r="Q113" s="417"/>
      <c r="R113" s="417"/>
      <c r="S113" s="417"/>
    </row>
    <row r="114" spans="1:19" s="152" customFormat="1" ht="12">
      <c r="A114" s="417"/>
      <c r="B114" s="153"/>
      <c r="C114" s="147" t="s">
        <v>343</v>
      </c>
      <c r="D114" s="150"/>
      <c r="E114" s="402"/>
      <c r="F114" s="151"/>
      <c r="G114" s="417"/>
      <c r="H114" s="417"/>
      <c r="I114" s="417"/>
      <c r="J114" s="417"/>
      <c r="K114" s="417"/>
      <c r="L114" s="417"/>
      <c r="M114" s="417"/>
      <c r="N114" s="417"/>
      <c r="O114" s="417"/>
      <c r="P114" s="417"/>
      <c r="Q114" s="417"/>
      <c r="R114" s="417"/>
      <c r="S114" s="417"/>
    </row>
    <row r="115" spans="1:19" s="240" customFormat="1" ht="11.5">
      <c r="A115" s="418"/>
      <c r="B115" s="244"/>
      <c r="C115" s="245" t="s">
        <v>615</v>
      </c>
      <c r="D115" s="169">
        <v>1</v>
      </c>
      <c r="E115" s="405"/>
      <c r="F115" s="155">
        <f>D115*E115</f>
        <v>0</v>
      </c>
      <c r="G115" s="430"/>
      <c r="H115" s="418"/>
      <c r="I115" s="954"/>
      <c r="J115" s="418"/>
      <c r="K115" s="418"/>
      <c r="L115" s="418"/>
      <c r="M115" s="418"/>
      <c r="N115" s="418"/>
      <c r="O115" s="418"/>
      <c r="P115" s="418"/>
      <c r="Q115" s="418"/>
      <c r="R115" s="418"/>
      <c r="S115" s="418"/>
    </row>
    <row r="116" spans="1:19" s="240" customFormat="1" ht="12.5">
      <c r="A116" s="418"/>
      <c r="B116" s="244"/>
      <c r="C116" s="249"/>
      <c r="D116" s="245"/>
      <c r="E116" s="408"/>
      <c r="F116" s="245"/>
      <c r="G116" s="430"/>
      <c r="H116" s="418"/>
      <c r="I116" s="418"/>
      <c r="J116" s="418"/>
      <c r="K116" s="418"/>
      <c r="L116" s="418"/>
      <c r="M116" s="418"/>
      <c r="N116" s="418"/>
      <c r="O116" s="418"/>
      <c r="P116" s="418"/>
      <c r="Q116" s="418"/>
      <c r="R116" s="418"/>
      <c r="S116" s="418"/>
    </row>
    <row r="117" spans="1:19" s="240" customFormat="1" ht="11.5">
      <c r="A117" s="418"/>
      <c r="B117" s="235">
        <f>MAX($B$7:B116)+1</f>
        <v>11</v>
      </c>
      <c r="C117" s="187" t="s">
        <v>616</v>
      </c>
      <c r="D117" s="187"/>
      <c r="E117" s="406"/>
      <c r="F117" s="187"/>
      <c r="G117" s="429"/>
      <c r="H117" s="953"/>
      <c r="I117" s="953"/>
      <c r="J117" s="418"/>
      <c r="K117" s="418"/>
      <c r="L117" s="418"/>
      <c r="M117" s="418"/>
      <c r="N117" s="418"/>
      <c r="O117" s="418"/>
      <c r="P117" s="418"/>
      <c r="Q117" s="418"/>
      <c r="R117" s="418"/>
      <c r="S117" s="418"/>
    </row>
    <row r="118" spans="1:19" s="240" customFormat="1" ht="34.5">
      <c r="A118" s="418"/>
      <c r="B118" s="241"/>
      <c r="C118" s="148" t="s">
        <v>617</v>
      </c>
      <c r="D118" s="242"/>
      <c r="E118" s="407"/>
      <c r="F118" s="243"/>
      <c r="G118" s="429"/>
      <c r="H118" s="953"/>
      <c r="I118" s="953"/>
      <c r="J118" s="418"/>
      <c r="K118" s="418"/>
      <c r="L118" s="418"/>
      <c r="M118" s="418"/>
      <c r="N118" s="418"/>
      <c r="O118" s="418"/>
      <c r="P118" s="418"/>
      <c r="Q118" s="418"/>
      <c r="R118" s="418"/>
      <c r="S118" s="418"/>
    </row>
    <row r="119" spans="1:19" s="240" customFormat="1" ht="11.5">
      <c r="A119" s="418"/>
      <c r="B119" s="244"/>
      <c r="C119" s="245" t="s">
        <v>575</v>
      </c>
      <c r="D119" s="169">
        <v>1</v>
      </c>
      <c r="E119" s="405"/>
      <c r="F119" s="155">
        <f>D119*E119</f>
        <v>0</v>
      </c>
      <c r="G119" s="430"/>
      <c r="H119" s="418"/>
      <c r="I119" s="954"/>
      <c r="J119" s="418"/>
      <c r="K119" s="418"/>
      <c r="L119" s="418"/>
      <c r="M119" s="418"/>
      <c r="N119" s="418"/>
      <c r="O119" s="418"/>
      <c r="P119" s="418"/>
      <c r="Q119" s="418"/>
      <c r="R119" s="418"/>
      <c r="S119" s="418"/>
    </row>
    <row r="120" spans="1:19" s="240" customFormat="1" ht="11.5">
      <c r="A120" s="418"/>
      <c r="B120" s="244"/>
      <c r="C120" s="245"/>
      <c r="D120" s="245"/>
      <c r="E120" s="408"/>
      <c r="F120" s="245"/>
      <c r="G120" s="430"/>
      <c r="H120" s="418"/>
      <c r="I120" s="418"/>
      <c r="J120" s="418"/>
      <c r="K120" s="418"/>
      <c r="L120" s="418"/>
      <c r="M120" s="418"/>
      <c r="N120" s="418"/>
      <c r="O120" s="418"/>
      <c r="P120" s="418"/>
      <c r="Q120" s="418"/>
      <c r="R120" s="418"/>
      <c r="S120" s="418"/>
    </row>
    <row r="121" spans="1:19" s="240" customFormat="1" ht="11.5">
      <c r="A121" s="418"/>
      <c r="B121" s="235">
        <f>MAX($B$10:B120)+1</f>
        <v>12</v>
      </c>
      <c r="C121" s="187" t="s">
        <v>618</v>
      </c>
      <c r="D121" s="187"/>
      <c r="E121" s="406"/>
      <c r="F121" s="187"/>
      <c r="G121" s="429"/>
      <c r="H121" s="953"/>
      <c r="I121" s="953"/>
      <c r="J121" s="418"/>
      <c r="K121" s="418"/>
      <c r="L121" s="418"/>
      <c r="M121" s="418"/>
      <c r="N121" s="418"/>
      <c r="O121" s="418"/>
      <c r="P121" s="418"/>
      <c r="Q121" s="418"/>
      <c r="R121" s="418"/>
      <c r="S121" s="418"/>
    </row>
    <row r="122" spans="1:19" s="240" customFormat="1" ht="184">
      <c r="A122" s="418"/>
      <c r="B122" s="241"/>
      <c r="C122" s="148" t="s">
        <v>619</v>
      </c>
      <c r="D122" s="242"/>
      <c r="E122" s="407"/>
      <c r="F122" s="243"/>
      <c r="G122" s="429"/>
      <c r="H122" s="953"/>
      <c r="I122" s="953"/>
      <c r="J122" s="418"/>
      <c r="K122" s="418"/>
      <c r="L122" s="418"/>
      <c r="M122" s="418"/>
      <c r="N122" s="418"/>
      <c r="O122" s="418"/>
      <c r="P122" s="418"/>
      <c r="Q122" s="418"/>
      <c r="R122" s="418"/>
      <c r="S122" s="418"/>
    </row>
    <row r="123" spans="1:19" s="240" customFormat="1" ht="11.5">
      <c r="A123" s="418"/>
      <c r="B123" s="241"/>
      <c r="C123" s="148"/>
      <c r="D123" s="242"/>
      <c r="E123" s="407"/>
      <c r="F123" s="243"/>
      <c r="G123" s="429"/>
      <c r="H123" s="953"/>
      <c r="I123" s="953"/>
      <c r="J123" s="418"/>
      <c r="K123" s="418"/>
      <c r="L123" s="418"/>
      <c r="M123" s="418"/>
      <c r="N123" s="418"/>
      <c r="O123" s="418"/>
      <c r="P123" s="418"/>
      <c r="Q123" s="418"/>
      <c r="R123" s="418"/>
      <c r="S123" s="418"/>
    </row>
    <row r="124" spans="1:19" s="240" customFormat="1" ht="12.5">
      <c r="A124" s="418"/>
      <c r="B124" s="241"/>
      <c r="C124" s="249" t="s">
        <v>603</v>
      </c>
      <c r="D124" s="242"/>
      <c r="E124" s="407"/>
      <c r="F124" s="243"/>
      <c r="G124" s="429"/>
      <c r="H124" s="953"/>
      <c r="I124" s="953"/>
      <c r="J124" s="418"/>
      <c r="K124" s="418"/>
      <c r="L124" s="418"/>
      <c r="M124" s="418"/>
      <c r="N124" s="418"/>
      <c r="O124" s="418"/>
      <c r="P124" s="418"/>
      <c r="Q124" s="418"/>
      <c r="R124" s="418"/>
      <c r="S124" s="418"/>
    </row>
    <row r="125" spans="1:19" s="240" customFormat="1" ht="12.5">
      <c r="A125" s="418"/>
      <c r="B125" s="241"/>
      <c r="C125" s="249" t="s">
        <v>620</v>
      </c>
      <c r="D125" s="242"/>
      <c r="E125" s="407"/>
      <c r="F125" s="243"/>
      <c r="G125" s="429"/>
      <c r="H125" s="953"/>
      <c r="I125" s="953"/>
      <c r="J125" s="418"/>
      <c r="K125" s="418"/>
      <c r="L125" s="418"/>
      <c r="M125" s="418"/>
      <c r="N125" s="418"/>
      <c r="O125" s="418"/>
      <c r="P125" s="418"/>
      <c r="Q125" s="418"/>
      <c r="R125" s="418"/>
      <c r="S125" s="418"/>
    </row>
    <row r="126" spans="1:19" s="240" customFormat="1" ht="12.5">
      <c r="A126" s="418"/>
      <c r="B126" s="241"/>
      <c r="C126" s="249" t="s">
        <v>621</v>
      </c>
      <c r="D126" s="242"/>
      <c r="E126" s="407"/>
      <c r="F126" s="243"/>
      <c r="G126" s="429"/>
      <c r="H126" s="953"/>
      <c r="I126" s="953"/>
      <c r="J126" s="418"/>
      <c r="K126" s="418"/>
      <c r="L126" s="418"/>
      <c r="M126" s="418"/>
      <c r="N126" s="418"/>
      <c r="O126" s="418"/>
      <c r="P126" s="418"/>
      <c r="Q126" s="418"/>
      <c r="R126" s="418"/>
      <c r="S126" s="418"/>
    </row>
    <row r="127" spans="1:19" s="240" customFormat="1" ht="12.5">
      <c r="A127" s="418"/>
      <c r="B127" s="241"/>
      <c r="C127" s="249" t="s">
        <v>622</v>
      </c>
      <c r="D127" s="242"/>
      <c r="E127" s="407"/>
      <c r="F127" s="243"/>
      <c r="G127" s="429"/>
      <c r="H127" s="953"/>
      <c r="I127" s="953"/>
      <c r="J127" s="418"/>
      <c r="K127" s="418"/>
      <c r="L127" s="418"/>
      <c r="M127" s="418"/>
      <c r="N127" s="418"/>
      <c r="O127" s="418"/>
      <c r="P127" s="418"/>
      <c r="Q127" s="418"/>
      <c r="R127" s="418"/>
      <c r="S127" s="418"/>
    </row>
    <row r="128" spans="1:19" s="240" customFormat="1" ht="12.5">
      <c r="A128" s="418"/>
      <c r="B128" s="241"/>
      <c r="C128" s="249" t="s">
        <v>623</v>
      </c>
      <c r="D128" s="242"/>
      <c r="E128" s="407"/>
      <c r="F128" s="243"/>
      <c r="G128" s="429"/>
      <c r="H128" s="953"/>
      <c r="I128" s="953"/>
      <c r="J128" s="418"/>
      <c r="K128" s="418"/>
      <c r="L128" s="418"/>
      <c r="M128" s="418"/>
      <c r="N128" s="418"/>
      <c r="O128" s="418"/>
      <c r="P128" s="418"/>
      <c r="Q128" s="418"/>
      <c r="R128" s="418"/>
      <c r="S128" s="418"/>
    </row>
    <row r="129" spans="1:19" s="240" customFormat="1" ht="12.5">
      <c r="A129" s="418"/>
      <c r="B129" s="241"/>
      <c r="C129" s="249" t="s">
        <v>624</v>
      </c>
      <c r="D129" s="242"/>
      <c r="E129" s="407"/>
      <c r="F129" s="243"/>
      <c r="G129" s="429"/>
      <c r="H129" s="953"/>
      <c r="I129" s="953"/>
      <c r="J129" s="418"/>
      <c r="K129" s="418"/>
      <c r="L129" s="418"/>
      <c r="M129" s="418"/>
      <c r="N129" s="418"/>
      <c r="O129" s="418"/>
      <c r="P129" s="418"/>
      <c r="Q129" s="418"/>
      <c r="R129" s="418"/>
      <c r="S129" s="418"/>
    </row>
    <row r="130" spans="1:19" s="240" customFormat="1" ht="12.5">
      <c r="A130" s="418"/>
      <c r="B130" s="241"/>
      <c r="C130" s="249"/>
      <c r="D130" s="242"/>
      <c r="E130" s="407"/>
      <c r="F130" s="243"/>
      <c r="G130" s="429"/>
      <c r="H130" s="953"/>
      <c r="I130" s="953"/>
      <c r="J130" s="418"/>
      <c r="K130" s="418"/>
      <c r="L130" s="418"/>
      <c r="M130" s="418"/>
      <c r="N130" s="418"/>
      <c r="O130" s="418"/>
      <c r="P130" s="418"/>
      <c r="Q130" s="418"/>
      <c r="R130" s="418"/>
      <c r="S130" s="418"/>
    </row>
    <row r="131" spans="1:19" s="240" customFormat="1" ht="12.5">
      <c r="A131" s="418"/>
      <c r="B131" s="241"/>
      <c r="C131" s="249" t="s">
        <v>609</v>
      </c>
      <c r="D131" s="242"/>
      <c r="E131" s="407"/>
      <c r="F131" s="243"/>
      <c r="G131" s="429"/>
      <c r="H131" s="953"/>
      <c r="I131" s="953"/>
      <c r="J131" s="418"/>
      <c r="K131" s="418"/>
      <c r="L131" s="418"/>
      <c r="M131" s="418"/>
      <c r="N131" s="418"/>
      <c r="O131" s="418"/>
      <c r="P131" s="418"/>
      <c r="Q131" s="418"/>
      <c r="R131" s="418"/>
      <c r="S131" s="418"/>
    </row>
    <row r="132" spans="1:19" s="240" customFormat="1" ht="12.5">
      <c r="A132" s="418"/>
      <c r="B132" s="241"/>
      <c r="C132" s="250" t="s">
        <v>625</v>
      </c>
      <c r="D132" s="242"/>
      <c r="E132" s="407"/>
      <c r="F132" s="243"/>
      <c r="G132" s="429"/>
      <c r="H132" s="953"/>
      <c r="I132" s="953"/>
      <c r="J132" s="418"/>
      <c r="K132" s="418"/>
      <c r="L132" s="418"/>
      <c r="M132" s="418"/>
      <c r="N132" s="418"/>
      <c r="O132" s="418"/>
      <c r="P132" s="418"/>
      <c r="Q132" s="418"/>
      <c r="R132" s="418"/>
      <c r="S132" s="418"/>
    </row>
    <row r="133" spans="1:19" s="240" customFormat="1" ht="12.5">
      <c r="A133" s="418"/>
      <c r="B133" s="241"/>
      <c r="C133" s="250" t="s">
        <v>626</v>
      </c>
      <c r="D133" s="242"/>
      <c r="E133" s="407"/>
      <c r="F133" s="243"/>
      <c r="G133" s="429"/>
      <c r="H133" s="953"/>
      <c r="I133" s="953"/>
      <c r="J133" s="418"/>
      <c r="K133" s="418"/>
      <c r="L133" s="418"/>
      <c r="M133" s="418"/>
      <c r="N133" s="418"/>
      <c r="O133" s="418"/>
      <c r="P133" s="418"/>
      <c r="Q133" s="418"/>
      <c r="R133" s="418"/>
      <c r="S133" s="418"/>
    </row>
    <row r="134" spans="1:19" s="240" customFormat="1" ht="12.5">
      <c r="A134" s="418"/>
      <c r="B134" s="241"/>
      <c r="C134" s="250" t="s">
        <v>627</v>
      </c>
      <c r="D134" s="242"/>
      <c r="E134" s="407"/>
      <c r="F134" s="243"/>
      <c r="G134" s="429"/>
      <c r="H134" s="953"/>
      <c r="I134" s="953"/>
      <c r="J134" s="418"/>
      <c r="K134" s="418"/>
      <c r="L134" s="418"/>
      <c r="M134" s="418"/>
      <c r="N134" s="418"/>
      <c r="O134" s="418"/>
      <c r="P134" s="418"/>
      <c r="Q134" s="418"/>
      <c r="R134" s="418"/>
      <c r="S134" s="418"/>
    </row>
    <row r="135" spans="1:19" s="240" customFormat="1" ht="12.75" customHeight="1">
      <c r="A135" s="418"/>
      <c r="B135" s="241"/>
      <c r="C135" s="251" t="s">
        <v>628</v>
      </c>
      <c r="D135" s="242"/>
      <c r="E135" s="407"/>
      <c r="F135" s="243"/>
      <c r="G135" s="429"/>
      <c r="H135" s="953"/>
      <c r="I135" s="953"/>
      <c r="J135" s="418"/>
      <c r="K135" s="418"/>
      <c r="L135" s="418"/>
      <c r="M135" s="418"/>
      <c r="N135" s="418"/>
      <c r="O135" s="418"/>
      <c r="P135" s="418"/>
      <c r="Q135" s="418"/>
      <c r="R135" s="418"/>
      <c r="S135" s="418"/>
    </row>
    <row r="136" spans="1:19" s="240" customFormat="1" ht="12.5">
      <c r="A136" s="418"/>
      <c r="B136" s="241"/>
      <c r="C136" s="251" t="s">
        <v>629</v>
      </c>
      <c r="D136" s="242"/>
      <c r="E136" s="407"/>
      <c r="F136" s="243"/>
      <c r="G136" s="429"/>
      <c r="H136" s="953"/>
      <c r="I136" s="953"/>
      <c r="J136" s="418"/>
      <c r="K136" s="418"/>
      <c r="L136" s="418"/>
      <c r="M136" s="418"/>
      <c r="N136" s="418"/>
      <c r="O136" s="418"/>
      <c r="P136" s="418"/>
      <c r="Q136" s="418"/>
      <c r="R136" s="418"/>
      <c r="S136" s="418"/>
    </row>
    <row r="137" spans="1:19" s="240" customFormat="1" ht="12.5">
      <c r="A137" s="418"/>
      <c r="B137" s="241"/>
      <c r="C137" s="251" t="s">
        <v>630</v>
      </c>
      <c r="D137" s="242"/>
      <c r="E137" s="407"/>
      <c r="F137" s="243"/>
      <c r="G137" s="429"/>
      <c r="H137" s="953"/>
      <c r="I137" s="953"/>
      <c r="J137" s="418"/>
      <c r="K137" s="418"/>
      <c r="L137" s="418"/>
      <c r="M137" s="418"/>
      <c r="N137" s="418"/>
      <c r="O137" s="418"/>
      <c r="P137" s="418"/>
      <c r="Q137" s="418"/>
      <c r="R137" s="418"/>
      <c r="S137" s="418"/>
    </row>
    <row r="138" spans="1:19" s="240" customFormat="1" ht="12.5">
      <c r="A138" s="418"/>
      <c r="B138" s="241"/>
      <c r="C138" s="251" t="s">
        <v>631</v>
      </c>
      <c r="D138" s="242"/>
      <c r="E138" s="407"/>
      <c r="F138" s="243"/>
      <c r="G138" s="429"/>
      <c r="H138" s="953"/>
      <c r="I138" s="953"/>
      <c r="J138" s="418"/>
      <c r="K138" s="418"/>
      <c r="L138" s="418"/>
      <c r="M138" s="418"/>
      <c r="N138" s="418"/>
      <c r="O138" s="418"/>
      <c r="P138" s="418"/>
      <c r="Q138" s="418"/>
      <c r="R138" s="418"/>
      <c r="S138" s="418"/>
    </row>
    <row r="139" spans="1:19" s="240" customFormat="1" ht="11.5">
      <c r="A139" s="418"/>
      <c r="B139" s="241"/>
      <c r="C139" s="148"/>
      <c r="D139" s="242"/>
      <c r="E139" s="407"/>
      <c r="F139" s="243"/>
      <c r="G139" s="429"/>
      <c r="H139" s="953"/>
      <c r="I139" s="953"/>
      <c r="J139" s="418"/>
      <c r="K139" s="418"/>
      <c r="L139" s="418"/>
      <c r="M139" s="418"/>
      <c r="N139" s="418"/>
      <c r="O139" s="418"/>
      <c r="P139" s="418"/>
      <c r="Q139" s="418"/>
      <c r="R139" s="418"/>
      <c r="S139" s="418"/>
    </row>
    <row r="140" spans="1:19" s="152" customFormat="1" ht="11.5">
      <c r="A140" s="417"/>
      <c r="B140" s="153"/>
      <c r="C140" s="148" t="s">
        <v>613</v>
      </c>
      <c r="D140" s="150"/>
      <c r="E140" s="402"/>
      <c r="F140" s="151"/>
      <c r="G140" s="417"/>
      <c r="H140" s="417"/>
      <c r="I140" s="417"/>
      <c r="J140" s="417"/>
      <c r="K140" s="417"/>
      <c r="L140" s="417"/>
      <c r="M140" s="417"/>
      <c r="N140" s="417"/>
      <c r="O140" s="417"/>
      <c r="P140" s="417"/>
      <c r="Q140" s="417"/>
      <c r="R140" s="417"/>
      <c r="S140" s="417"/>
    </row>
    <row r="141" spans="1:19" s="152" customFormat="1" ht="11.5">
      <c r="A141" s="417"/>
      <c r="B141" s="153"/>
      <c r="C141" s="148" t="s">
        <v>632</v>
      </c>
      <c r="D141" s="150"/>
      <c r="E141" s="402"/>
      <c r="F141" s="151"/>
      <c r="G141" s="417"/>
      <c r="H141" s="417"/>
      <c r="I141" s="417"/>
      <c r="J141" s="417"/>
      <c r="K141" s="417"/>
      <c r="L141" s="417"/>
      <c r="M141" s="417"/>
      <c r="N141" s="417"/>
      <c r="O141" s="417"/>
      <c r="P141" s="417"/>
      <c r="Q141" s="417"/>
      <c r="R141" s="417"/>
      <c r="S141" s="417"/>
    </row>
    <row r="142" spans="1:19" s="152" customFormat="1" ht="12">
      <c r="A142" s="417"/>
      <c r="B142" s="153"/>
      <c r="C142" s="147" t="s">
        <v>343</v>
      </c>
      <c r="D142" s="150"/>
      <c r="E142" s="402"/>
      <c r="F142" s="151"/>
      <c r="G142" s="417"/>
      <c r="H142" s="417"/>
      <c r="I142" s="417"/>
      <c r="J142" s="417"/>
      <c r="K142" s="417"/>
      <c r="L142" s="417"/>
      <c r="M142" s="417"/>
      <c r="N142" s="417"/>
      <c r="O142" s="417"/>
      <c r="P142" s="417"/>
      <c r="Q142" s="417"/>
      <c r="R142" s="417"/>
      <c r="S142" s="417"/>
    </row>
    <row r="143" spans="1:19" s="240" customFormat="1" ht="11.5">
      <c r="A143" s="418"/>
      <c r="B143" s="244"/>
      <c r="C143" s="245" t="s">
        <v>615</v>
      </c>
      <c r="D143" s="169">
        <v>1</v>
      </c>
      <c r="E143" s="405"/>
      <c r="F143" s="155">
        <f>D143*E143</f>
        <v>0</v>
      </c>
      <c r="G143" s="430"/>
      <c r="H143" s="418"/>
      <c r="I143" s="954"/>
      <c r="J143" s="418"/>
      <c r="K143" s="418"/>
      <c r="L143" s="418"/>
      <c r="M143" s="418"/>
      <c r="N143" s="418"/>
      <c r="O143" s="418"/>
      <c r="P143" s="418"/>
      <c r="Q143" s="418"/>
      <c r="R143" s="418"/>
      <c r="S143" s="418"/>
    </row>
    <row r="144" spans="1:19" s="240" customFormat="1" ht="12.5">
      <c r="A144" s="418"/>
      <c r="B144" s="244"/>
      <c r="C144" s="249"/>
      <c r="D144" s="245"/>
      <c r="E144" s="408"/>
      <c r="F144" s="245"/>
      <c r="G144" s="430"/>
      <c r="H144" s="418"/>
      <c r="I144" s="418"/>
      <c r="J144" s="418"/>
      <c r="K144" s="418"/>
      <c r="L144" s="418"/>
      <c r="M144" s="418"/>
      <c r="N144" s="418"/>
      <c r="O144" s="418"/>
      <c r="P144" s="418"/>
      <c r="Q144" s="418"/>
      <c r="R144" s="418"/>
      <c r="S144" s="418"/>
    </row>
    <row r="145" spans="1:19" s="240" customFormat="1" ht="11.5">
      <c r="A145" s="418"/>
      <c r="B145" s="235">
        <f>MAX($B$10:B144)+1</f>
        <v>13</v>
      </c>
      <c r="C145" s="187" t="s">
        <v>633</v>
      </c>
      <c r="D145" s="187"/>
      <c r="E145" s="406"/>
      <c r="F145" s="187"/>
      <c r="G145" s="429"/>
      <c r="H145" s="953"/>
      <c r="I145" s="953"/>
      <c r="J145" s="418"/>
      <c r="K145" s="418"/>
      <c r="L145" s="418"/>
      <c r="M145" s="418"/>
      <c r="N145" s="418"/>
      <c r="O145" s="418"/>
      <c r="P145" s="418"/>
      <c r="Q145" s="418"/>
      <c r="R145" s="418"/>
      <c r="S145" s="418"/>
    </row>
    <row r="146" spans="1:19" s="240" customFormat="1" ht="34.5">
      <c r="A146" s="418"/>
      <c r="B146" s="241"/>
      <c r="C146" s="148" t="s">
        <v>617</v>
      </c>
      <c r="D146" s="242"/>
      <c r="E146" s="407"/>
      <c r="F146" s="243"/>
      <c r="G146" s="429"/>
      <c r="H146" s="953"/>
      <c r="I146" s="953"/>
      <c r="J146" s="418"/>
      <c r="K146" s="418"/>
      <c r="L146" s="418"/>
      <c r="M146" s="418"/>
      <c r="N146" s="418"/>
      <c r="O146" s="418"/>
      <c r="P146" s="418"/>
      <c r="Q146" s="418"/>
      <c r="R146" s="418"/>
      <c r="S146" s="418"/>
    </row>
    <row r="147" spans="1:19" s="240" customFormat="1" ht="11.5">
      <c r="A147" s="418"/>
      <c r="B147" s="244"/>
      <c r="C147" s="245" t="s">
        <v>575</v>
      </c>
      <c r="D147" s="169">
        <v>1</v>
      </c>
      <c r="E147" s="405"/>
      <c r="F147" s="155">
        <f>D147*E147</f>
        <v>0</v>
      </c>
      <c r="G147" s="430"/>
      <c r="H147" s="418"/>
      <c r="I147" s="954"/>
      <c r="J147" s="418"/>
      <c r="K147" s="418"/>
      <c r="L147" s="418"/>
      <c r="M147" s="418"/>
      <c r="N147" s="418"/>
      <c r="O147" s="418"/>
      <c r="P147" s="418"/>
      <c r="Q147" s="418"/>
      <c r="R147" s="418"/>
      <c r="S147" s="418"/>
    </row>
    <row r="148" spans="1:19" s="240" customFormat="1" ht="11.5">
      <c r="A148" s="418"/>
      <c r="B148" s="244"/>
      <c r="C148" s="245"/>
      <c r="D148" s="245"/>
      <c r="E148" s="408"/>
      <c r="F148" s="245"/>
      <c r="G148" s="430"/>
      <c r="H148" s="418"/>
      <c r="I148" s="418"/>
      <c r="J148" s="418"/>
      <c r="K148" s="418"/>
      <c r="L148" s="418"/>
      <c r="M148" s="418"/>
      <c r="N148" s="418"/>
      <c r="O148" s="418"/>
      <c r="P148" s="418"/>
      <c r="Q148" s="418"/>
      <c r="R148" s="418"/>
      <c r="S148" s="418"/>
    </row>
    <row r="149" spans="1:19" s="152" customFormat="1" ht="15.5">
      <c r="A149" s="417"/>
      <c r="B149" s="232"/>
      <c r="C149" s="140" t="s">
        <v>634</v>
      </c>
      <c r="D149" s="233"/>
      <c r="E149" s="409"/>
      <c r="F149" s="234"/>
      <c r="G149" s="417"/>
      <c r="H149" s="417"/>
      <c r="I149" s="417"/>
      <c r="J149" s="417"/>
      <c r="K149" s="417"/>
      <c r="L149" s="417"/>
      <c r="M149" s="417"/>
      <c r="N149" s="417"/>
      <c r="O149" s="417"/>
      <c r="P149" s="417"/>
      <c r="Q149" s="417"/>
      <c r="R149" s="417"/>
      <c r="S149" s="417"/>
    </row>
    <row r="150" spans="1:19" s="152" customFormat="1" ht="11.5">
      <c r="A150" s="417"/>
      <c r="B150" s="178"/>
      <c r="C150" s="143"/>
      <c r="D150" s="150"/>
      <c r="E150" s="402"/>
      <c r="F150" s="151"/>
      <c r="G150" s="417"/>
      <c r="H150" s="417"/>
      <c r="I150" s="417"/>
      <c r="J150" s="417"/>
      <c r="K150" s="417"/>
      <c r="L150" s="417"/>
      <c r="M150" s="417"/>
      <c r="N150" s="417"/>
      <c r="O150" s="417"/>
      <c r="P150" s="417"/>
      <c r="Q150" s="417"/>
      <c r="R150" s="417"/>
      <c r="S150" s="417"/>
    </row>
    <row r="151" spans="1:19" s="200" customFormat="1" ht="11.5">
      <c r="A151" s="415"/>
      <c r="B151" s="235">
        <f>MAX($B$10:B150)+1</f>
        <v>14</v>
      </c>
      <c r="C151" s="252" t="s">
        <v>635</v>
      </c>
      <c r="D151" s="169"/>
      <c r="E151" s="184"/>
      <c r="F151" s="164"/>
      <c r="G151" s="428"/>
      <c r="H151" s="415"/>
      <c r="I151" s="415"/>
      <c r="J151" s="415"/>
      <c r="K151" s="415"/>
      <c r="L151" s="415"/>
      <c r="M151" s="415"/>
      <c r="N151" s="415"/>
      <c r="O151" s="415"/>
      <c r="P151" s="415"/>
      <c r="Q151" s="415"/>
      <c r="R151" s="415"/>
      <c r="S151" s="415"/>
    </row>
    <row r="152" spans="1:19" s="200" customFormat="1" ht="138">
      <c r="A152" s="415"/>
      <c r="B152" s="235"/>
      <c r="C152" s="176" t="s">
        <v>636</v>
      </c>
      <c r="D152" s="169"/>
      <c r="E152" s="184"/>
      <c r="F152" s="164"/>
      <c r="G152" s="428"/>
      <c r="H152" s="415"/>
      <c r="I152" s="415"/>
      <c r="J152" s="415"/>
      <c r="K152" s="415"/>
      <c r="L152" s="415"/>
      <c r="M152" s="415"/>
      <c r="N152" s="415"/>
      <c r="O152" s="415"/>
      <c r="P152" s="415"/>
      <c r="Q152" s="415"/>
      <c r="R152" s="415"/>
      <c r="S152" s="415"/>
    </row>
    <row r="153" spans="1:19" s="200" customFormat="1" ht="11.5">
      <c r="A153" s="415"/>
      <c r="B153" s="239"/>
      <c r="C153" s="173" t="s">
        <v>18</v>
      </c>
      <c r="D153" s="169">
        <v>1</v>
      </c>
      <c r="E153" s="405"/>
      <c r="F153" s="206">
        <f>D153*E153</f>
        <v>0</v>
      </c>
      <c r="G153" s="428"/>
      <c r="H153" s="415"/>
      <c r="I153" s="415"/>
      <c r="J153" s="415"/>
      <c r="K153" s="415"/>
      <c r="L153" s="415"/>
      <c r="M153" s="415"/>
      <c r="N153" s="415"/>
      <c r="O153" s="415"/>
      <c r="P153" s="415"/>
      <c r="Q153" s="415"/>
      <c r="R153" s="415"/>
      <c r="S153" s="415"/>
    </row>
    <row r="154" spans="1:19" s="200" customFormat="1" ht="11.5">
      <c r="A154" s="415"/>
      <c r="B154" s="239"/>
      <c r="C154" s="173"/>
      <c r="D154" s="169"/>
      <c r="E154" s="184"/>
      <c r="F154" s="164"/>
      <c r="G154" s="428"/>
      <c r="H154" s="415"/>
      <c r="I154" s="415"/>
      <c r="J154" s="415"/>
      <c r="K154" s="415"/>
      <c r="L154" s="415"/>
      <c r="M154" s="415"/>
      <c r="N154" s="415"/>
      <c r="O154" s="415"/>
      <c r="P154" s="415"/>
      <c r="Q154" s="415"/>
      <c r="R154" s="415"/>
      <c r="S154" s="415"/>
    </row>
    <row r="155" spans="1:19" s="152" customFormat="1" ht="15.5">
      <c r="A155" s="417"/>
      <c r="B155" s="232"/>
      <c r="C155" s="140" t="s">
        <v>637</v>
      </c>
      <c r="D155" s="233"/>
      <c r="E155" s="409"/>
      <c r="F155" s="234"/>
      <c r="G155" s="417"/>
      <c r="H155" s="417"/>
      <c r="I155" s="417"/>
      <c r="J155" s="417"/>
      <c r="K155" s="417"/>
      <c r="L155" s="417"/>
      <c r="M155" s="417"/>
      <c r="N155" s="417"/>
      <c r="O155" s="417"/>
      <c r="P155" s="417"/>
      <c r="Q155" s="417"/>
      <c r="R155" s="417"/>
      <c r="S155" s="417"/>
    </row>
    <row r="156" spans="1:19" s="152" customFormat="1" ht="11.5">
      <c r="A156" s="417"/>
      <c r="B156" s="178"/>
      <c r="C156" s="143"/>
      <c r="D156" s="150"/>
      <c r="E156" s="402"/>
      <c r="F156" s="151"/>
      <c r="G156" s="417"/>
      <c r="H156" s="417"/>
      <c r="I156" s="417"/>
      <c r="J156" s="417"/>
      <c r="K156" s="417"/>
      <c r="L156" s="417"/>
      <c r="M156" s="417"/>
      <c r="N156" s="417"/>
      <c r="O156" s="417"/>
      <c r="P156" s="417"/>
      <c r="Q156" s="417"/>
      <c r="R156" s="417"/>
      <c r="S156" s="417"/>
    </row>
    <row r="157" spans="1:19" s="200" customFormat="1" ht="11.5">
      <c r="A157" s="415"/>
      <c r="B157" s="235">
        <f>MAX($B$10:B156)+1</f>
        <v>15</v>
      </c>
      <c r="C157" s="162" t="s">
        <v>638</v>
      </c>
      <c r="D157" s="169"/>
      <c r="E157" s="184"/>
      <c r="F157" s="164"/>
      <c r="G157" s="428"/>
      <c r="H157" s="415"/>
      <c r="I157" s="415"/>
      <c r="J157" s="415"/>
      <c r="K157" s="415"/>
      <c r="L157" s="415"/>
      <c r="M157" s="415"/>
      <c r="N157" s="415"/>
      <c r="O157" s="415"/>
      <c r="P157" s="415"/>
      <c r="Q157" s="415"/>
      <c r="R157" s="415"/>
      <c r="S157" s="415"/>
    </row>
    <row r="158" spans="1:19" s="200" customFormat="1" ht="57.5">
      <c r="A158" s="415"/>
      <c r="B158" s="239"/>
      <c r="C158" s="148" t="s">
        <v>639</v>
      </c>
      <c r="D158" s="169"/>
      <c r="E158" s="184"/>
      <c r="F158" s="164"/>
      <c r="G158" s="428"/>
      <c r="H158" s="415"/>
      <c r="I158" s="415"/>
      <c r="J158" s="415"/>
      <c r="K158" s="415"/>
      <c r="L158" s="415"/>
      <c r="M158" s="415"/>
      <c r="N158" s="415"/>
      <c r="O158" s="415"/>
      <c r="P158" s="415"/>
      <c r="Q158" s="415"/>
      <c r="R158" s="415"/>
      <c r="S158" s="415"/>
    </row>
    <row r="159" spans="1:19" s="200" customFormat="1" ht="11.5">
      <c r="A159" s="415"/>
      <c r="B159" s="207"/>
      <c r="C159" s="173" t="s">
        <v>640</v>
      </c>
      <c r="D159" s="169"/>
      <c r="E159" s="184"/>
      <c r="F159" s="164"/>
      <c r="G159" s="428"/>
      <c r="H159" s="415"/>
      <c r="I159" s="415"/>
      <c r="J159" s="415"/>
      <c r="K159" s="415"/>
      <c r="L159" s="415"/>
      <c r="M159" s="415"/>
      <c r="N159" s="415"/>
      <c r="O159" s="415"/>
      <c r="P159" s="415"/>
      <c r="Q159" s="415"/>
      <c r="R159" s="415"/>
      <c r="S159" s="415"/>
    </row>
    <row r="160" spans="1:19" s="200" customFormat="1" ht="11.5">
      <c r="A160" s="415"/>
      <c r="B160" s="239"/>
      <c r="C160" s="173" t="s">
        <v>641</v>
      </c>
      <c r="D160" s="169"/>
      <c r="E160" s="184"/>
      <c r="F160" s="164"/>
      <c r="G160" s="428"/>
      <c r="H160" s="415"/>
      <c r="I160" s="415"/>
      <c r="J160" s="415"/>
      <c r="K160" s="415"/>
      <c r="L160" s="415"/>
      <c r="M160" s="415"/>
      <c r="N160" s="415"/>
      <c r="O160" s="415"/>
      <c r="P160" s="415"/>
      <c r="Q160" s="415"/>
      <c r="R160" s="415"/>
      <c r="S160" s="415"/>
    </row>
    <row r="161" spans="1:19" s="200" customFormat="1" ht="11.5">
      <c r="A161" s="415"/>
      <c r="B161" s="239"/>
      <c r="C161" s="253" t="s">
        <v>642</v>
      </c>
      <c r="D161" s="169"/>
      <c r="E161" s="184"/>
      <c r="F161" s="164"/>
      <c r="G161" s="428"/>
      <c r="H161" s="415"/>
      <c r="I161" s="415"/>
      <c r="J161" s="415"/>
      <c r="K161" s="415"/>
      <c r="L161" s="415"/>
      <c r="M161" s="415"/>
      <c r="N161" s="415"/>
      <c r="O161" s="415"/>
      <c r="P161" s="415"/>
      <c r="Q161" s="415"/>
      <c r="R161" s="415"/>
      <c r="S161" s="415"/>
    </row>
    <row r="162" spans="1:19" s="200" customFormat="1" ht="11.5">
      <c r="A162" s="415"/>
      <c r="B162" s="239"/>
      <c r="C162" s="173" t="s">
        <v>643</v>
      </c>
      <c r="D162" s="169"/>
      <c r="E162" s="184"/>
      <c r="F162" s="164"/>
      <c r="G162" s="428"/>
      <c r="H162" s="415"/>
      <c r="I162" s="415"/>
      <c r="J162" s="415"/>
      <c r="K162" s="415"/>
      <c r="L162" s="415"/>
      <c r="M162" s="415"/>
      <c r="N162" s="415"/>
      <c r="O162" s="415"/>
      <c r="P162" s="415"/>
      <c r="Q162" s="415"/>
      <c r="R162" s="415"/>
      <c r="S162" s="415"/>
    </row>
    <row r="163" spans="1:19" s="200" customFormat="1" ht="11.5">
      <c r="A163" s="415"/>
      <c r="B163" s="239"/>
      <c r="C163" s="254" t="s">
        <v>644</v>
      </c>
      <c r="D163" s="169"/>
      <c r="E163" s="184"/>
      <c r="F163" s="164"/>
      <c r="G163" s="428"/>
      <c r="H163" s="415"/>
      <c r="I163" s="415"/>
      <c r="J163" s="415"/>
      <c r="K163" s="415"/>
      <c r="L163" s="415"/>
      <c r="M163" s="415"/>
      <c r="N163" s="415"/>
      <c r="O163" s="415"/>
      <c r="P163" s="415"/>
      <c r="Q163" s="415"/>
      <c r="R163" s="415"/>
      <c r="S163" s="415"/>
    </row>
    <row r="164" spans="1:19" s="200" customFormat="1" ht="11.5">
      <c r="A164" s="415"/>
      <c r="B164" s="239"/>
      <c r="C164" s="254" t="s">
        <v>645</v>
      </c>
      <c r="D164" s="169"/>
      <c r="E164" s="184"/>
      <c r="F164" s="164"/>
      <c r="G164" s="428"/>
      <c r="H164" s="415"/>
      <c r="I164" s="415"/>
      <c r="J164" s="415"/>
      <c r="K164" s="415"/>
      <c r="L164" s="415"/>
      <c r="M164" s="415"/>
      <c r="N164" s="415"/>
      <c r="O164" s="415"/>
      <c r="P164" s="415"/>
      <c r="Q164" s="415"/>
      <c r="R164" s="415"/>
      <c r="S164" s="415"/>
    </row>
    <row r="165" spans="1:19" s="200" customFormat="1" ht="11.5">
      <c r="A165" s="415"/>
      <c r="B165" s="239"/>
      <c r="C165" s="254" t="s">
        <v>646</v>
      </c>
      <c r="D165" s="169"/>
      <c r="E165" s="184"/>
      <c r="F165" s="164"/>
      <c r="G165" s="428"/>
      <c r="H165" s="415"/>
      <c r="I165" s="415"/>
      <c r="J165" s="415"/>
      <c r="K165" s="415"/>
      <c r="L165" s="415"/>
      <c r="M165" s="415"/>
      <c r="N165" s="415"/>
      <c r="O165" s="415"/>
      <c r="P165" s="415"/>
      <c r="Q165" s="415"/>
      <c r="R165" s="415"/>
      <c r="S165" s="415"/>
    </row>
    <row r="166" spans="1:19" s="200" customFormat="1" ht="11.5">
      <c r="A166" s="415"/>
      <c r="B166" s="239"/>
      <c r="C166" s="254" t="s">
        <v>647</v>
      </c>
      <c r="D166" s="169"/>
      <c r="E166" s="184"/>
      <c r="F166" s="164"/>
      <c r="G166" s="428"/>
      <c r="H166" s="415"/>
      <c r="I166" s="415"/>
      <c r="J166" s="415"/>
      <c r="K166" s="415"/>
      <c r="L166" s="415"/>
      <c r="M166" s="415"/>
      <c r="N166" s="415"/>
      <c r="O166" s="415"/>
      <c r="P166" s="415"/>
      <c r="Q166" s="415"/>
      <c r="R166" s="415"/>
      <c r="S166" s="415"/>
    </row>
    <row r="167" spans="1:19" s="200" customFormat="1" ht="11.5">
      <c r="A167" s="415"/>
      <c r="B167" s="239"/>
      <c r="C167" s="173" t="s">
        <v>648</v>
      </c>
      <c r="D167" s="169">
        <v>1650</v>
      </c>
      <c r="E167" s="405"/>
      <c r="F167" s="155">
        <f>D167*E167</f>
        <v>0</v>
      </c>
      <c r="G167" s="428"/>
      <c r="H167" s="932"/>
      <c r="I167" s="955"/>
      <c r="J167" s="415"/>
      <c r="K167" s="415"/>
      <c r="L167" s="415"/>
      <c r="M167" s="415"/>
      <c r="N167" s="415"/>
      <c r="O167" s="415"/>
      <c r="P167" s="415"/>
      <c r="Q167" s="415"/>
      <c r="R167" s="415"/>
      <c r="S167" s="415"/>
    </row>
    <row r="168" spans="1:19" s="200" customFormat="1" ht="11.5">
      <c r="A168" s="415"/>
      <c r="B168" s="239"/>
      <c r="C168" s="173"/>
      <c r="D168" s="169"/>
      <c r="E168" s="184"/>
      <c r="F168" s="164"/>
      <c r="G168" s="428"/>
      <c r="H168" s="415"/>
      <c r="I168" s="415"/>
      <c r="J168" s="415"/>
      <c r="K168" s="415"/>
      <c r="L168" s="415"/>
      <c r="M168" s="415"/>
      <c r="N168" s="415"/>
      <c r="O168" s="415"/>
      <c r="P168" s="415"/>
      <c r="Q168" s="415"/>
      <c r="R168" s="415"/>
      <c r="S168" s="415"/>
    </row>
    <row r="169" spans="1:19" s="200" customFormat="1" ht="11.5">
      <c r="A169" s="415"/>
      <c r="B169" s="235">
        <f>MAX($B$10:B168)+1</f>
        <v>16</v>
      </c>
      <c r="C169" s="162" t="s">
        <v>649</v>
      </c>
      <c r="D169" s="169"/>
      <c r="E169" s="184"/>
      <c r="F169" s="164"/>
      <c r="G169" s="428"/>
      <c r="H169" s="415"/>
      <c r="I169" s="415"/>
      <c r="J169" s="415"/>
      <c r="K169" s="415"/>
      <c r="L169" s="415"/>
      <c r="M169" s="415"/>
      <c r="N169" s="415"/>
      <c r="O169" s="415"/>
      <c r="P169" s="415"/>
      <c r="Q169" s="415"/>
      <c r="R169" s="415"/>
      <c r="S169" s="415"/>
    </row>
    <row r="170" spans="1:19" s="200" customFormat="1" ht="57.5">
      <c r="A170" s="415"/>
      <c r="B170" s="239"/>
      <c r="C170" s="167" t="s">
        <v>650</v>
      </c>
      <c r="D170" s="169"/>
      <c r="E170" s="184"/>
      <c r="F170" s="164"/>
      <c r="G170" s="428"/>
      <c r="H170" s="415"/>
      <c r="I170" s="415"/>
      <c r="J170" s="415"/>
      <c r="K170" s="415"/>
      <c r="L170" s="415"/>
      <c r="M170" s="415"/>
      <c r="N170" s="415"/>
      <c r="O170" s="415"/>
      <c r="P170" s="415"/>
      <c r="Q170" s="415"/>
      <c r="R170" s="415"/>
      <c r="S170" s="415"/>
    </row>
    <row r="171" spans="1:19" s="200" customFormat="1" ht="11.5">
      <c r="A171" s="415"/>
      <c r="B171" s="239"/>
      <c r="C171" s="253" t="s">
        <v>642</v>
      </c>
      <c r="D171" s="169"/>
      <c r="E171" s="184"/>
      <c r="F171" s="164"/>
      <c r="G171" s="428"/>
      <c r="H171" s="415"/>
      <c r="I171" s="415"/>
      <c r="J171" s="415"/>
      <c r="K171" s="415"/>
      <c r="L171" s="415"/>
      <c r="M171" s="415"/>
      <c r="N171" s="415"/>
      <c r="O171" s="415"/>
      <c r="P171" s="415"/>
      <c r="Q171" s="415"/>
      <c r="R171" s="415"/>
      <c r="S171" s="415"/>
    </row>
    <row r="172" spans="1:19" s="200" customFormat="1" ht="11.5">
      <c r="A172" s="415"/>
      <c r="B172" s="239"/>
      <c r="C172" s="173" t="s">
        <v>651</v>
      </c>
      <c r="D172" s="169"/>
      <c r="E172" s="184"/>
      <c r="F172" s="164"/>
      <c r="G172" s="428"/>
      <c r="H172" s="415"/>
      <c r="I172" s="415"/>
      <c r="J172" s="415"/>
      <c r="K172" s="415"/>
      <c r="L172" s="415"/>
      <c r="M172" s="415"/>
      <c r="N172" s="415"/>
      <c r="O172" s="415"/>
      <c r="P172" s="415"/>
      <c r="Q172" s="415"/>
      <c r="R172" s="415"/>
      <c r="S172" s="415"/>
    </row>
    <row r="173" spans="1:19" s="200" customFormat="1" ht="11.5">
      <c r="A173" s="415"/>
      <c r="B173" s="239"/>
      <c r="C173" s="173" t="s">
        <v>652</v>
      </c>
      <c r="D173" s="169"/>
      <c r="E173" s="184"/>
      <c r="F173" s="164"/>
      <c r="G173" s="428"/>
      <c r="H173" s="415"/>
      <c r="I173" s="415"/>
      <c r="J173" s="415"/>
      <c r="K173" s="415"/>
      <c r="L173" s="415"/>
      <c r="M173" s="415"/>
      <c r="N173" s="415"/>
      <c r="O173" s="415"/>
      <c r="P173" s="415"/>
      <c r="Q173" s="415"/>
      <c r="R173" s="415"/>
      <c r="S173" s="415"/>
    </row>
    <row r="174" spans="1:19" s="200" customFormat="1" ht="11.5">
      <c r="A174" s="415"/>
      <c r="B174" s="239"/>
      <c r="C174" s="173" t="s">
        <v>653</v>
      </c>
      <c r="D174" s="169"/>
      <c r="E174" s="184"/>
      <c r="F174" s="164"/>
      <c r="G174" s="428"/>
      <c r="H174" s="415"/>
      <c r="I174" s="415"/>
      <c r="J174" s="415"/>
      <c r="K174" s="415"/>
      <c r="L174" s="415"/>
      <c r="M174" s="415"/>
      <c r="N174" s="415"/>
      <c r="O174" s="415"/>
      <c r="P174" s="415"/>
      <c r="Q174" s="415"/>
      <c r="R174" s="415"/>
      <c r="S174" s="415"/>
    </row>
    <row r="175" spans="1:19" s="200" customFormat="1" ht="11.5">
      <c r="A175" s="415"/>
      <c r="B175" s="239"/>
      <c r="C175" s="173" t="s">
        <v>654</v>
      </c>
      <c r="D175" s="169"/>
      <c r="E175" s="184"/>
      <c r="F175" s="164"/>
      <c r="G175" s="428"/>
      <c r="H175" s="415"/>
      <c r="I175" s="415"/>
      <c r="J175" s="415"/>
      <c r="K175" s="415"/>
      <c r="L175" s="415"/>
      <c r="M175" s="415"/>
      <c r="N175" s="415"/>
      <c r="O175" s="415"/>
      <c r="P175" s="415"/>
      <c r="Q175" s="415"/>
      <c r="R175" s="415"/>
      <c r="S175" s="415"/>
    </row>
    <row r="176" spans="1:19" s="200" customFormat="1" ht="11.5">
      <c r="A176" s="415"/>
      <c r="B176" s="239"/>
      <c r="C176" s="173" t="s">
        <v>655</v>
      </c>
      <c r="D176" s="169"/>
      <c r="E176" s="184"/>
      <c r="F176" s="164"/>
      <c r="G176" s="428"/>
      <c r="H176" s="415"/>
      <c r="I176" s="415"/>
      <c r="J176" s="415"/>
      <c r="K176" s="415"/>
      <c r="L176" s="415"/>
      <c r="M176" s="415"/>
      <c r="N176" s="415"/>
      <c r="O176" s="415"/>
      <c r="P176" s="415"/>
      <c r="Q176" s="415"/>
      <c r="R176" s="415"/>
      <c r="S176" s="415"/>
    </row>
    <row r="177" spans="1:19" s="200" customFormat="1" ht="11.5">
      <c r="A177" s="415"/>
      <c r="B177" s="239"/>
      <c r="C177" s="162"/>
      <c r="D177" s="169"/>
      <c r="E177" s="184"/>
      <c r="F177" s="164"/>
      <c r="G177" s="428"/>
      <c r="H177" s="415"/>
      <c r="I177" s="415"/>
      <c r="J177" s="415"/>
      <c r="K177" s="415"/>
      <c r="L177" s="415"/>
      <c r="M177" s="415"/>
      <c r="N177" s="415"/>
      <c r="O177" s="415"/>
      <c r="P177" s="415"/>
      <c r="Q177" s="415"/>
      <c r="R177" s="415"/>
      <c r="S177" s="415"/>
    </row>
    <row r="178" spans="1:19" s="200" customFormat="1" ht="11.5">
      <c r="A178" s="415"/>
      <c r="B178" s="239"/>
      <c r="C178" s="173" t="s">
        <v>656</v>
      </c>
      <c r="D178" s="169">
        <v>1</v>
      </c>
      <c r="E178" s="405"/>
      <c r="F178" s="155">
        <f t="shared" ref="F178:F182" si="0">D178*E178</f>
        <v>0</v>
      </c>
      <c r="G178" s="428"/>
      <c r="H178" s="932"/>
      <c r="I178" s="415"/>
      <c r="J178" s="415"/>
      <c r="K178" s="415"/>
      <c r="L178" s="415"/>
      <c r="M178" s="415"/>
      <c r="N178" s="415"/>
      <c r="O178" s="415"/>
      <c r="P178" s="415"/>
      <c r="Q178" s="415"/>
      <c r="R178" s="415"/>
      <c r="S178" s="415"/>
    </row>
    <row r="179" spans="1:19" s="200" customFormat="1" ht="11.5">
      <c r="A179" s="415"/>
      <c r="B179" s="239"/>
      <c r="C179" s="173" t="s">
        <v>657</v>
      </c>
      <c r="D179" s="169">
        <v>7</v>
      </c>
      <c r="E179" s="405"/>
      <c r="F179" s="155">
        <f t="shared" si="0"/>
        <v>0</v>
      </c>
      <c r="G179" s="428"/>
      <c r="H179" s="932"/>
      <c r="I179" s="415"/>
      <c r="J179" s="415"/>
      <c r="K179" s="415"/>
      <c r="L179" s="415"/>
      <c r="M179" s="415"/>
      <c r="N179" s="415"/>
      <c r="O179" s="415"/>
      <c r="P179" s="415"/>
      <c r="Q179" s="415"/>
      <c r="R179" s="415"/>
      <c r="S179" s="415"/>
    </row>
    <row r="180" spans="1:19" s="200" customFormat="1" ht="11.5">
      <c r="A180" s="415"/>
      <c r="B180" s="239"/>
      <c r="C180" s="173" t="s">
        <v>658</v>
      </c>
      <c r="D180" s="169">
        <v>2</v>
      </c>
      <c r="E180" s="405"/>
      <c r="F180" s="155">
        <f t="shared" si="0"/>
        <v>0</v>
      </c>
      <c r="G180" s="428"/>
      <c r="H180" s="932"/>
      <c r="I180" s="415"/>
      <c r="J180" s="415"/>
      <c r="K180" s="415"/>
      <c r="L180" s="415"/>
      <c r="M180" s="415"/>
      <c r="N180" s="415"/>
      <c r="O180" s="415"/>
      <c r="P180" s="415"/>
      <c r="Q180" s="415"/>
      <c r="R180" s="415"/>
      <c r="S180" s="415"/>
    </row>
    <row r="181" spans="1:19" s="200" customFormat="1" ht="11.5">
      <c r="A181" s="415"/>
      <c r="B181" s="239"/>
      <c r="C181" s="173" t="s">
        <v>659</v>
      </c>
      <c r="D181" s="169">
        <v>3</v>
      </c>
      <c r="E181" s="405"/>
      <c r="F181" s="155">
        <f t="shared" si="0"/>
        <v>0</v>
      </c>
      <c r="G181" s="428"/>
      <c r="H181" s="932"/>
      <c r="I181" s="415"/>
      <c r="J181" s="415"/>
      <c r="K181" s="415"/>
      <c r="L181" s="415"/>
      <c r="M181" s="415"/>
      <c r="N181" s="415"/>
      <c r="O181" s="415"/>
      <c r="P181" s="415"/>
      <c r="Q181" s="415"/>
      <c r="R181" s="415"/>
      <c r="S181" s="415"/>
    </row>
    <row r="182" spans="1:19" s="200" customFormat="1" ht="11.5">
      <c r="A182" s="415"/>
      <c r="B182" s="239"/>
      <c r="C182" s="173" t="s">
        <v>660</v>
      </c>
      <c r="D182" s="169">
        <v>5</v>
      </c>
      <c r="E182" s="405"/>
      <c r="F182" s="155">
        <f t="shared" si="0"/>
        <v>0</v>
      </c>
      <c r="G182" s="428"/>
      <c r="H182" s="932"/>
      <c r="I182" s="415"/>
      <c r="J182" s="415"/>
      <c r="K182" s="415"/>
      <c r="L182" s="415"/>
      <c r="M182" s="415"/>
      <c r="N182" s="415"/>
      <c r="O182" s="415"/>
      <c r="P182" s="415"/>
      <c r="Q182" s="415"/>
      <c r="R182" s="415"/>
      <c r="S182" s="415"/>
    </row>
    <row r="183" spans="1:19" s="200" customFormat="1" ht="11.5">
      <c r="A183" s="415"/>
      <c r="B183" s="239"/>
      <c r="C183" s="173"/>
      <c r="D183" s="169"/>
      <c r="E183" s="184"/>
      <c r="F183" s="164"/>
      <c r="G183" s="428"/>
      <c r="H183" s="415"/>
      <c r="I183" s="415"/>
      <c r="J183" s="415"/>
      <c r="K183" s="415"/>
      <c r="L183" s="415"/>
      <c r="M183" s="415"/>
      <c r="N183" s="415"/>
      <c r="O183" s="415"/>
      <c r="P183" s="415"/>
      <c r="Q183" s="415"/>
      <c r="R183" s="415"/>
      <c r="S183" s="415"/>
    </row>
    <row r="184" spans="1:19" s="200" customFormat="1" ht="11.5">
      <c r="A184" s="415"/>
      <c r="B184" s="235">
        <f>MAX($B$10:B183)+1</f>
        <v>17</v>
      </c>
      <c r="C184" s="162" t="s">
        <v>661</v>
      </c>
      <c r="D184" s="169"/>
      <c r="E184" s="184"/>
      <c r="F184" s="164"/>
      <c r="G184" s="428"/>
      <c r="H184" s="415"/>
      <c r="I184" s="415"/>
      <c r="J184" s="415"/>
      <c r="K184" s="415"/>
      <c r="L184" s="415"/>
      <c r="M184" s="415"/>
      <c r="N184" s="415"/>
      <c r="O184" s="415"/>
      <c r="P184" s="415"/>
      <c r="Q184" s="415"/>
      <c r="R184" s="415"/>
      <c r="S184" s="415"/>
    </row>
    <row r="185" spans="1:19" s="200" customFormat="1" ht="11.5">
      <c r="A185" s="415"/>
      <c r="B185" s="239"/>
      <c r="C185" s="254" t="s">
        <v>662</v>
      </c>
      <c r="D185" s="169"/>
      <c r="E185" s="184"/>
      <c r="F185" s="164"/>
      <c r="G185" s="428"/>
      <c r="H185" s="415"/>
      <c r="I185" s="415"/>
      <c r="J185" s="415"/>
      <c r="K185" s="415"/>
      <c r="L185" s="415"/>
      <c r="M185" s="415"/>
      <c r="N185" s="415"/>
      <c r="O185" s="415"/>
      <c r="P185" s="415"/>
      <c r="Q185" s="415"/>
      <c r="R185" s="415"/>
      <c r="S185" s="415"/>
    </row>
    <row r="186" spans="1:19" s="200" customFormat="1" ht="11.5">
      <c r="A186" s="415"/>
      <c r="B186" s="239"/>
      <c r="C186" s="254" t="s">
        <v>663</v>
      </c>
      <c r="D186" s="169"/>
      <c r="E186" s="184"/>
      <c r="F186" s="164"/>
      <c r="G186" s="428"/>
      <c r="H186" s="415"/>
      <c r="I186" s="415"/>
      <c r="J186" s="415"/>
      <c r="K186" s="415"/>
      <c r="L186" s="415"/>
      <c r="M186" s="415"/>
      <c r="N186" s="415"/>
      <c r="O186" s="415"/>
      <c r="P186" s="415"/>
      <c r="Q186" s="415"/>
      <c r="R186" s="415"/>
      <c r="S186" s="415"/>
    </row>
    <row r="187" spans="1:19" s="200" customFormat="1" ht="11.5">
      <c r="A187" s="415"/>
      <c r="B187" s="239"/>
      <c r="C187" s="254" t="s">
        <v>664</v>
      </c>
      <c r="D187" s="169"/>
      <c r="E187" s="184"/>
      <c r="F187" s="164"/>
      <c r="G187" s="428"/>
      <c r="H187" s="415"/>
      <c r="I187" s="415"/>
      <c r="J187" s="415"/>
      <c r="K187" s="415"/>
      <c r="L187" s="415"/>
      <c r="M187" s="415"/>
      <c r="N187" s="415"/>
      <c r="O187" s="415"/>
      <c r="P187" s="415"/>
      <c r="Q187" s="415"/>
      <c r="R187" s="415"/>
      <c r="S187" s="415"/>
    </row>
    <row r="188" spans="1:19" s="200" customFormat="1" ht="11.5">
      <c r="A188" s="415"/>
      <c r="B188" s="239"/>
      <c r="C188" s="254" t="s">
        <v>665</v>
      </c>
      <c r="D188" s="169"/>
      <c r="E188" s="184"/>
      <c r="F188" s="164"/>
      <c r="G188" s="428"/>
      <c r="H188" s="415"/>
      <c r="I188" s="415"/>
      <c r="J188" s="415"/>
      <c r="K188" s="415"/>
      <c r="L188" s="415"/>
      <c r="M188" s="415"/>
      <c r="N188" s="415"/>
      <c r="O188" s="415"/>
      <c r="P188" s="415"/>
      <c r="Q188" s="415"/>
      <c r="R188" s="415"/>
      <c r="S188" s="415"/>
    </row>
    <row r="189" spans="1:19" s="200" customFormat="1" ht="11.5">
      <c r="A189" s="415"/>
      <c r="B189" s="239"/>
      <c r="C189" s="254" t="s">
        <v>666</v>
      </c>
      <c r="D189" s="169"/>
      <c r="E189" s="184"/>
      <c r="F189" s="164"/>
      <c r="G189" s="428"/>
      <c r="H189" s="415"/>
      <c r="I189" s="415"/>
      <c r="J189" s="415"/>
      <c r="K189" s="415"/>
      <c r="L189" s="415"/>
      <c r="M189" s="415"/>
      <c r="N189" s="415"/>
      <c r="O189" s="415"/>
      <c r="P189" s="415"/>
      <c r="Q189" s="415"/>
      <c r="R189" s="415"/>
      <c r="S189" s="415"/>
    </row>
    <row r="190" spans="1:19" s="200" customFormat="1" ht="11.5">
      <c r="A190" s="415"/>
      <c r="B190" s="239"/>
      <c r="C190" s="255" t="s">
        <v>667</v>
      </c>
      <c r="D190" s="169"/>
      <c r="E190" s="184"/>
      <c r="F190" s="164"/>
      <c r="G190" s="428"/>
      <c r="H190" s="415"/>
      <c r="I190" s="415"/>
      <c r="J190" s="415"/>
      <c r="K190" s="415"/>
      <c r="L190" s="415"/>
      <c r="M190" s="415"/>
      <c r="N190" s="415"/>
      <c r="O190" s="415"/>
      <c r="P190" s="415"/>
      <c r="Q190" s="415"/>
      <c r="R190" s="415"/>
      <c r="S190" s="415"/>
    </row>
    <row r="191" spans="1:19" s="200" customFormat="1" ht="11.5">
      <c r="A191" s="415"/>
      <c r="B191" s="239"/>
      <c r="C191" s="173" t="s">
        <v>525</v>
      </c>
      <c r="D191" s="169"/>
      <c r="E191" s="184"/>
      <c r="F191" s="164"/>
      <c r="G191" s="428"/>
      <c r="H191" s="415"/>
      <c r="I191" s="415"/>
      <c r="J191" s="415"/>
      <c r="K191" s="415"/>
      <c r="L191" s="415"/>
      <c r="M191" s="415"/>
      <c r="N191" s="415"/>
      <c r="O191" s="415"/>
      <c r="P191" s="415"/>
      <c r="Q191" s="415"/>
      <c r="R191" s="415"/>
      <c r="S191" s="415"/>
    </row>
    <row r="192" spans="1:19" s="200" customFormat="1" ht="11.5">
      <c r="A192" s="415"/>
      <c r="B192" s="239"/>
      <c r="C192" s="173" t="s">
        <v>668</v>
      </c>
      <c r="D192" s="169"/>
      <c r="E192" s="184"/>
      <c r="F192" s="164"/>
      <c r="G192" s="428"/>
      <c r="H192" s="415"/>
      <c r="I192" s="415"/>
      <c r="J192" s="415"/>
      <c r="K192" s="415"/>
      <c r="L192" s="415"/>
      <c r="M192" s="415"/>
      <c r="N192" s="415"/>
      <c r="O192" s="415"/>
      <c r="P192" s="415"/>
      <c r="Q192" s="415"/>
      <c r="R192" s="415"/>
      <c r="S192" s="415"/>
    </row>
    <row r="193" spans="1:19" s="200" customFormat="1" ht="11.5">
      <c r="A193" s="415"/>
      <c r="B193" s="239"/>
      <c r="C193" s="173" t="s">
        <v>669</v>
      </c>
      <c r="D193" s="169"/>
      <c r="E193" s="184"/>
      <c r="F193" s="164"/>
      <c r="G193" s="428"/>
      <c r="H193" s="415"/>
      <c r="I193" s="415"/>
      <c r="J193" s="415"/>
      <c r="K193" s="415"/>
      <c r="L193" s="415"/>
      <c r="M193" s="415"/>
      <c r="N193" s="415"/>
      <c r="O193" s="415"/>
      <c r="P193" s="415"/>
      <c r="Q193" s="415"/>
      <c r="R193" s="415"/>
      <c r="S193" s="415"/>
    </row>
    <row r="194" spans="1:19" s="200" customFormat="1" ht="11.5">
      <c r="A194" s="415"/>
      <c r="B194" s="239"/>
      <c r="C194" s="173" t="s">
        <v>343</v>
      </c>
      <c r="D194" s="169"/>
      <c r="E194" s="184"/>
      <c r="F194" s="164"/>
      <c r="G194" s="428"/>
      <c r="H194" s="415"/>
      <c r="I194" s="415"/>
      <c r="J194" s="415"/>
      <c r="K194" s="415"/>
      <c r="L194" s="415"/>
      <c r="M194" s="415"/>
      <c r="N194" s="415"/>
      <c r="O194" s="415"/>
      <c r="P194" s="415"/>
      <c r="Q194" s="415"/>
      <c r="R194" s="415"/>
      <c r="S194" s="415"/>
    </row>
    <row r="195" spans="1:19" s="200" customFormat="1" ht="11.5">
      <c r="A195" s="415"/>
      <c r="B195" s="239"/>
      <c r="C195" s="162"/>
      <c r="D195" s="169"/>
      <c r="E195" s="184"/>
      <c r="F195" s="164"/>
      <c r="G195" s="428"/>
      <c r="H195" s="415"/>
      <c r="I195" s="415"/>
      <c r="J195" s="415"/>
      <c r="K195" s="415"/>
      <c r="L195" s="415"/>
      <c r="M195" s="415"/>
      <c r="N195" s="415"/>
      <c r="O195" s="415"/>
      <c r="P195" s="415"/>
      <c r="Q195" s="415"/>
      <c r="R195" s="415"/>
      <c r="S195" s="415"/>
    </row>
    <row r="196" spans="1:19" s="200" customFormat="1" ht="11.5">
      <c r="A196" s="415"/>
      <c r="B196" s="239"/>
      <c r="C196" s="173" t="s">
        <v>656</v>
      </c>
      <c r="D196" s="169">
        <v>1</v>
      </c>
      <c r="E196" s="405"/>
      <c r="F196" s="155">
        <f t="shared" ref="F196:F200" si="1">D196*E196</f>
        <v>0</v>
      </c>
      <c r="G196" s="428"/>
      <c r="H196" s="932"/>
      <c r="I196" s="415"/>
      <c r="J196" s="415"/>
      <c r="K196" s="415"/>
      <c r="L196" s="415"/>
      <c r="M196" s="415"/>
      <c r="N196" s="415"/>
      <c r="O196" s="415"/>
      <c r="P196" s="415"/>
      <c r="Q196" s="415"/>
      <c r="R196" s="415"/>
      <c r="S196" s="415"/>
    </row>
    <row r="197" spans="1:19" s="200" customFormat="1" ht="11.5">
      <c r="A197" s="415"/>
      <c r="B197" s="239"/>
      <c r="C197" s="173" t="s">
        <v>657</v>
      </c>
      <c r="D197" s="169">
        <v>3</v>
      </c>
      <c r="E197" s="405"/>
      <c r="F197" s="155">
        <f t="shared" si="1"/>
        <v>0</v>
      </c>
      <c r="G197" s="428"/>
      <c r="H197" s="932"/>
      <c r="I197" s="415"/>
      <c r="J197" s="415"/>
      <c r="K197" s="415"/>
      <c r="L197" s="415"/>
      <c r="M197" s="415"/>
      <c r="N197" s="415"/>
      <c r="O197" s="415"/>
      <c r="P197" s="415"/>
      <c r="Q197" s="415"/>
      <c r="R197" s="415"/>
      <c r="S197" s="415"/>
    </row>
    <row r="198" spans="1:19" s="200" customFormat="1" ht="11.5">
      <c r="A198" s="415"/>
      <c r="B198" s="239"/>
      <c r="C198" s="173" t="s">
        <v>658</v>
      </c>
      <c r="D198" s="169">
        <v>1</v>
      </c>
      <c r="E198" s="405"/>
      <c r="F198" s="155">
        <f t="shared" si="1"/>
        <v>0</v>
      </c>
      <c r="G198" s="428"/>
      <c r="H198" s="932"/>
      <c r="I198" s="415"/>
      <c r="J198" s="415"/>
      <c r="K198" s="415"/>
      <c r="L198" s="415"/>
      <c r="M198" s="415"/>
      <c r="N198" s="415"/>
      <c r="O198" s="415"/>
      <c r="P198" s="415"/>
      <c r="Q198" s="415"/>
      <c r="R198" s="415"/>
      <c r="S198" s="415"/>
    </row>
    <row r="199" spans="1:19" s="200" customFormat="1" ht="11.5">
      <c r="A199" s="415"/>
      <c r="B199" s="239"/>
      <c r="C199" s="173" t="s">
        <v>660</v>
      </c>
      <c r="D199" s="169">
        <v>2</v>
      </c>
      <c r="E199" s="405"/>
      <c r="F199" s="155">
        <f t="shared" si="1"/>
        <v>0</v>
      </c>
      <c r="G199" s="428"/>
      <c r="H199" s="932"/>
      <c r="I199" s="415"/>
      <c r="J199" s="415"/>
      <c r="K199" s="415"/>
      <c r="L199" s="415"/>
      <c r="M199" s="415"/>
      <c r="N199" s="415"/>
      <c r="O199" s="415"/>
      <c r="P199" s="415"/>
      <c r="Q199" s="415"/>
      <c r="R199" s="415"/>
      <c r="S199" s="415"/>
    </row>
    <row r="200" spans="1:19" s="200" customFormat="1" ht="11.5">
      <c r="A200" s="415"/>
      <c r="B200" s="239"/>
      <c r="C200" s="173" t="s">
        <v>670</v>
      </c>
      <c r="D200" s="169">
        <v>1</v>
      </c>
      <c r="E200" s="405"/>
      <c r="F200" s="155">
        <f t="shared" si="1"/>
        <v>0</v>
      </c>
      <c r="G200" s="428"/>
      <c r="H200" s="932"/>
      <c r="I200" s="415"/>
      <c r="J200" s="415"/>
      <c r="K200" s="415"/>
      <c r="L200" s="415"/>
      <c r="M200" s="415"/>
      <c r="N200" s="415"/>
      <c r="O200" s="415"/>
      <c r="P200" s="415"/>
      <c r="Q200" s="415"/>
      <c r="R200" s="415"/>
      <c r="S200" s="415"/>
    </row>
    <row r="201" spans="1:19" s="200" customFormat="1" ht="11.5">
      <c r="A201" s="415"/>
      <c r="B201" s="239"/>
      <c r="C201" s="173"/>
      <c r="D201" s="169"/>
      <c r="E201" s="184"/>
      <c r="F201" s="164"/>
      <c r="G201" s="428"/>
      <c r="H201" s="415"/>
      <c r="I201" s="415"/>
      <c r="J201" s="415"/>
      <c r="K201" s="415"/>
      <c r="L201" s="415"/>
      <c r="M201" s="415"/>
      <c r="N201" s="415"/>
      <c r="O201" s="415"/>
      <c r="P201" s="415"/>
      <c r="Q201" s="415"/>
      <c r="R201" s="415"/>
      <c r="S201" s="415"/>
    </row>
    <row r="202" spans="1:19" s="200" customFormat="1" ht="11.5">
      <c r="A202" s="415"/>
      <c r="B202" s="235">
        <f>MAX($B$10:B201)+1</f>
        <v>18</v>
      </c>
      <c r="C202" s="162" t="s">
        <v>671</v>
      </c>
      <c r="D202" s="169"/>
      <c r="E202" s="184"/>
      <c r="F202" s="164"/>
      <c r="G202" s="428"/>
      <c r="H202" s="415"/>
      <c r="I202" s="415"/>
      <c r="J202" s="415"/>
      <c r="K202" s="415"/>
      <c r="L202" s="415"/>
      <c r="M202" s="415"/>
      <c r="N202" s="415"/>
      <c r="O202" s="415"/>
      <c r="P202" s="415"/>
      <c r="Q202" s="415"/>
      <c r="R202" s="415"/>
      <c r="S202" s="415"/>
    </row>
    <row r="203" spans="1:19" s="174" customFormat="1" ht="192.75" customHeight="1">
      <c r="A203" s="415"/>
      <c r="B203" s="239"/>
      <c r="C203" s="146" t="s">
        <v>672</v>
      </c>
      <c r="D203" s="169"/>
      <c r="E203" s="184"/>
      <c r="F203" s="164"/>
      <c r="G203" s="415"/>
      <c r="H203" s="415"/>
      <c r="I203" s="415"/>
      <c r="J203" s="415"/>
      <c r="K203" s="415"/>
      <c r="L203" s="415"/>
      <c r="M203" s="415"/>
      <c r="N203" s="415"/>
      <c r="O203" s="415"/>
      <c r="P203" s="415"/>
      <c r="Q203" s="415"/>
      <c r="R203" s="415"/>
      <c r="S203" s="415"/>
    </row>
    <row r="204" spans="1:19" s="174" customFormat="1" ht="34.5">
      <c r="A204" s="415"/>
      <c r="B204" s="239"/>
      <c r="C204" s="167" t="s">
        <v>673</v>
      </c>
      <c r="D204" s="169"/>
      <c r="E204" s="184"/>
      <c r="F204" s="164"/>
      <c r="G204" s="415"/>
      <c r="H204" s="415"/>
      <c r="I204" s="415"/>
      <c r="J204" s="415"/>
      <c r="K204" s="415"/>
      <c r="L204" s="415"/>
      <c r="M204" s="415"/>
      <c r="N204" s="415"/>
      <c r="O204" s="415"/>
      <c r="P204" s="415"/>
      <c r="Q204" s="415"/>
      <c r="R204" s="415"/>
      <c r="S204" s="415"/>
    </row>
    <row r="205" spans="1:19" s="174" customFormat="1" ht="11.5">
      <c r="A205" s="415"/>
      <c r="B205" s="239"/>
      <c r="C205" s="162" t="s">
        <v>674</v>
      </c>
      <c r="D205" s="169"/>
      <c r="E205" s="184"/>
      <c r="F205" s="164"/>
      <c r="G205" s="415"/>
      <c r="H205" s="415"/>
      <c r="I205" s="415"/>
      <c r="J205" s="415"/>
      <c r="K205" s="415"/>
      <c r="L205" s="415"/>
      <c r="M205" s="415"/>
      <c r="N205" s="415"/>
      <c r="O205" s="415"/>
      <c r="P205" s="415"/>
      <c r="Q205" s="415"/>
      <c r="R205" s="415"/>
      <c r="S205" s="415"/>
    </row>
    <row r="206" spans="1:19" s="174" customFormat="1" ht="11.5">
      <c r="A206" s="415"/>
      <c r="B206" s="239"/>
      <c r="C206" s="162" t="s">
        <v>675</v>
      </c>
      <c r="D206" s="169"/>
      <c r="E206" s="184"/>
      <c r="F206" s="164"/>
      <c r="G206" s="415"/>
      <c r="H206" s="415"/>
      <c r="I206" s="415"/>
      <c r="J206" s="415"/>
      <c r="K206" s="415"/>
      <c r="L206" s="415"/>
      <c r="M206" s="415"/>
      <c r="N206" s="415"/>
      <c r="O206" s="415"/>
      <c r="P206" s="415"/>
      <c r="Q206" s="415"/>
      <c r="R206" s="415"/>
      <c r="S206" s="415"/>
    </row>
    <row r="207" spans="1:19" s="174" customFormat="1" ht="11.5">
      <c r="A207" s="415"/>
      <c r="B207" s="239"/>
      <c r="C207" s="162" t="s">
        <v>676</v>
      </c>
      <c r="D207" s="169"/>
      <c r="E207" s="184"/>
      <c r="F207" s="164"/>
      <c r="G207" s="415"/>
      <c r="H207" s="415"/>
      <c r="I207" s="415"/>
      <c r="J207" s="415"/>
      <c r="K207" s="415"/>
      <c r="L207" s="415"/>
      <c r="M207" s="415"/>
      <c r="N207" s="415"/>
      <c r="O207" s="415"/>
      <c r="P207" s="415"/>
      <c r="Q207" s="415"/>
      <c r="R207" s="415"/>
      <c r="S207" s="415"/>
    </row>
    <row r="208" spans="1:19" s="174" customFormat="1" ht="11.5">
      <c r="A208" s="415"/>
      <c r="B208" s="239"/>
      <c r="C208" s="162" t="s">
        <v>677</v>
      </c>
      <c r="D208" s="169"/>
      <c r="E208" s="184"/>
      <c r="F208" s="164"/>
      <c r="G208" s="415"/>
      <c r="H208" s="415"/>
      <c r="I208" s="415"/>
      <c r="J208" s="415"/>
      <c r="K208" s="415"/>
      <c r="L208" s="415"/>
      <c r="M208" s="415"/>
      <c r="N208" s="415"/>
      <c r="O208" s="415"/>
      <c r="P208" s="415"/>
      <c r="Q208" s="415"/>
      <c r="R208" s="415"/>
      <c r="S208" s="415"/>
    </row>
    <row r="209" spans="1:19" s="174" customFormat="1" ht="11.5">
      <c r="A209" s="415"/>
      <c r="B209" s="239"/>
      <c r="C209" s="162" t="s">
        <v>678</v>
      </c>
      <c r="D209" s="169"/>
      <c r="E209" s="184"/>
      <c r="F209" s="164"/>
      <c r="G209" s="415"/>
      <c r="H209" s="415"/>
      <c r="I209" s="415"/>
      <c r="J209" s="415"/>
      <c r="K209" s="415"/>
      <c r="L209" s="415"/>
      <c r="M209" s="415"/>
      <c r="N209" s="415"/>
      <c r="O209" s="415"/>
      <c r="P209" s="415"/>
      <c r="Q209" s="415"/>
      <c r="R209" s="415"/>
      <c r="S209" s="415"/>
    </row>
    <row r="210" spans="1:19" s="174" customFormat="1" ht="11.5">
      <c r="A210" s="415"/>
      <c r="B210" s="239"/>
      <c r="C210" s="173" t="s">
        <v>525</v>
      </c>
      <c r="D210" s="169"/>
      <c r="E210" s="184"/>
      <c r="F210" s="164"/>
      <c r="G210" s="415"/>
      <c r="H210" s="415"/>
      <c r="I210" s="415"/>
      <c r="J210" s="415"/>
      <c r="K210" s="415"/>
      <c r="L210" s="415"/>
      <c r="M210" s="415"/>
      <c r="N210" s="415"/>
      <c r="O210" s="415"/>
      <c r="P210" s="415"/>
      <c r="Q210" s="415"/>
      <c r="R210" s="415"/>
      <c r="S210" s="415"/>
    </row>
    <row r="211" spans="1:19" s="174" customFormat="1" ht="11.5">
      <c r="A211" s="415"/>
      <c r="B211" s="239"/>
      <c r="C211" s="173" t="s">
        <v>679</v>
      </c>
      <c r="D211" s="169"/>
      <c r="E211" s="184"/>
      <c r="F211" s="164"/>
      <c r="G211" s="415"/>
      <c r="H211" s="415"/>
      <c r="I211" s="415"/>
      <c r="J211" s="415"/>
      <c r="K211" s="415"/>
      <c r="L211" s="415"/>
      <c r="M211" s="415"/>
      <c r="N211" s="415"/>
      <c r="O211" s="415"/>
      <c r="P211" s="415"/>
      <c r="Q211" s="415"/>
      <c r="R211" s="415"/>
      <c r="S211" s="415"/>
    </row>
    <row r="212" spans="1:19" s="174" customFormat="1" ht="11.5">
      <c r="A212" s="415"/>
      <c r="B212" s="239"/>
      <c r="C212" s="117" t="s">
        <v>680</v>
      </c>
      <c r="D212" s="169"/>
      <c r="E212" s="184"/>
      <c r="F212" s="164"/>
      <c r="G212" s="415"/>
      <c r="H212" s="415"/>
      <c r="I212" s="415"/>
      <c r="J212" s="415"/>
      <c r="K212" s="415"/>
      <c r="L212" s="415"/>
      <c r="M212" s="415"/>
      <c r="N212" s="415"/>
      <c r="O212" s="415"/>
      <c r="P212" s="415"/>
      <c r="Q212" s="415"/>
      <c r="R212" s="415"/>
      <c r="S212" s="415"/>
    </row>
    <row r="213" spans="1:19" s="174" customFormat="1" ht="11.5">
      <c r="A213" s="415"/>
      <c r="B213" s="239"/>
      <c r="C213" s="173" t="s">
        <v>343</v>
      </c>
      <c r="D213" s="169"/>
      <c r="E213" s="184"/>
      <c r="F213" s="164"/>
      <c r="G213" s="415"/>
      <c r="H213" s="415"/>
      <c r="I213" s="415"/>
      <c r="J213" s="415"/>
      <c r="K213" s="415"/>
      <c r="L213" s="415"/>
      <c r="M213" s="415"/>
      <c r="N213" s="415"/>
      <c r="O213" s="415"/>
      <c r="P213" s="415"/>
      <c r="Q213" s="415"/>
      <c r="R213" s="415"/>
      <c r="S213" s="415"/>
    </row>
    <row r="214" spans="1:19" s="200" customFormat="1" ht="11.5">
      <c r="A214" s="415"/>
      <c r="B214" s="239"/>
      <c r="C214" s="173"/>
      <c r="D214" s="169"/>
      <c r="E214" s="184"/>
      <c r="F214" s="164"/>
      <c r="G214" s="428"/>
      <c r="H214" s="415"/>
      <c r="I214" s="415"/>
      <c r="J214" s="415"/>
      <c r="K214" s="415"/>
      <c r="L214" s="415"/>
      <c r="M214" s="415"/>
      <c r="N214" s="415"/>
      <c r="O214" s="415"/>
      <c r="P214" s="415"/>
      <c r="Q214" s="415"/>
      <c r="R214" s="415"/>
      <c r="S214" s="415"/>
    </row>
    <row r="215" spans="1:19" s="200" customFormat="1" ht="11.5">
      <c r="A215" s="415"/>
      <c r="B215" s="239"/>
      <c r="C215" s="173" t="s">
        <v>681</v>
      </c>
      <c r="D215" s="169">
        <v>23</v>
      </c>
      <c r="E215" s="405"/>
      <c r="F215" s="155">
        <f>D215*E215</f>
        <v>0</v>
      </c>
      <c r="G215" s="428"/>
      <c r="H215" s="932"/>
      <c r="I215" s="955"/>
      <c r="J215" s="415"/>
      <c r="K215" s="415"/>
      <c r="L215" s="415"/>
      <c r="M215" s="415"/>
      <c r="N215" s="415"/>
      <c r="O215" s="415"/>
      <c r="P215" s="415"/>
      <c r="Q215" s="415"/>
      <c r="R215" s="415"/>
      <c r="S215" s="415"/>
    </row>
    <row r="216" spans="1:19" s="200" customFormat="1" ht="11.5">
      <c r="A216" s="415"/>
      <c r="B216" s="239"/>
      <c r="C216" s="173" t="s">
        <v>682</v>
      </c>
      <c r="D216" s="169">
        <v>19</v>
      </c>
      <c r="E216" s="405"/>
      <c r="F216" s="155">
        <f>D216*E216</f>
        <v>0</v>
      </c>
      <c r="G216" s="428"/>
      <c r="H216" s="932"/>
      <c r="I216" s="955"/>
      <c r="J216" s="415"/>
      <c r="K216" s="415"/>
      <c r="L216" s="415"/>
      <c r="M216" s="415"/>
      <c r="N216" s="415"/>
      <c r="O216" s="415"/>
      <c r="P216" s="415"/>
      <c r="Q216" s="415"/>
      <c r="R216" s="415"/>
      <c r="S216" s="415"/>
    </row>
    <row r="217" spans="1:19" s="200" customFormat="1" ht="11.5">
      <c r="A217" s="415"/>
      <c r="B217" s="239"/>
      <c r="C217" s="173" t="s">
        <v>683</v>
      </c>
      <c r="D217" s="169">
        <f>68+8</f>
        <v>76</v>
      </c>
      <c r="E217" s="405"/>
      <c r="F217" s="155">
        <f>D217*E217</f>
        <v>0</v>
      </c>
      <c r="G217" s="428"/>
      <c r="H217" s="932"/>
      <c r="I217" s="955"/>
      <c r="J217" s="415"/>
      <c r="K217" s="415"/>
      <c r="L217" s="415"/>
      <c r="M217" s="415"/>
      <c r="N217" s="415"/>
      <c r="O217" s="415"/>
      <c r="P217" s="415"/>
      <c r="Q217" s="415"/>
      <c r="R217" s="415"/>
      <c r="S217" s="415"/>
    </row>
    <row r="218" spans="1:19" s="200" customFormat="1" ht="11.5">
      <c r="A218" s="415"/>
      <c r="B218" s="239"/>
      <c r="C218" s="173" t="s">
        <v>684</v>
      </c>
      <c r="D218" s="169">
        <v>104</v>
      </c>
      <c r="E218" s="405"/>
      <c r="F218" s="155">
        <f>D218*E218</f>
        <v>0</v>
      </c>
      <c r="G218" s="428"/>
      <c r="H218" s="932"/>
      <c r="I218" s="955"/>
      <c r="J218" s="415"/>
      <c r="K218" s="415"/>
      <c r="L218" s="415"/>
      <c r="M218" s="415"/>
      <c r="N218" s="415"/>
      <c r="O218" s="415"/>
      <c r="P218" s="415"/>
      <c r="Q218" s="415"/>
      <c r="R218" s="415"/>
      <c r="S218" s="415"/>
    </row>
    <row r="219" spans="1:19" s="200" customFormat="1" ht="11.5">
      <c r="A219" s="415"/>
      <c r="B219" s="239"/>
      <c r="C219" s="173"/>
      <c r="D219" s="169"/>
      <c r="E219" s="184"/>
      <c r="F219" s="164"/>
      <c r="G219" s="428"/>
      <c r="H219" s="415"/>
      <c r="I219" s="415"/>
      <c r="J219" s="415"/>
      <c r="K219" s="415"/>
      <c r="L219" s="415"/>
      <c r="M219" s="415"/>
      <c r="N219" s="415"/>
      <c r="O219" s="415"/>
      <c r="P219" s="415"/>
      <c r="Q219" s="415"/>
      <c r="R219" s="415"/>
      <c r="S219" s="415"/>
    </row>
    <row r="220" spans="1:19" s="200" customFormat="1" ht="11.5">
      <c r="A220" s="415"/>
      <c r="B220" s="235">
        <f>MAX($B$10:B219)+1</f>
        <v>19</v>
      </c>
      <c r="C220" s="143" t="s">
        <v>685</v>
      </c>
      <c r="D220" s="169"/>
      <c r="E220" s="184"/>
      <c r="F220" s="164"/>
      <c r="G220" s="428"/>
      <c r="H220" s="415"/>
      <c r="I220" s="415"/>
      <c r="J220" s="415"/>
      <c r="K220" s="415"/>
      <c r="L220" s="415"/>
      <c r="M220" s="415"/>
      <c r="N220" s="415"/>
      <c r="O220" s="415"/>
      <c r="P220" s="415"/>
      <c r="Q220" s="415"/>
      <c r="R220" s="415"/>
      <c r="S220" s="415"/>
    </row>
    <row r="221" spans="1:19" s="200" customFormat="1" ht="276.75" customHeight="1">
      <c r="A221" s="415"/>
      <c r="B221" s="239"/>
      <c r="C221" s="167" t="s">
        <v>686</v>
      </c>
      <c r="D221" s="169"/>
      <c r="E221" s="184"/>
      <c r="F221" s="164"/>
      <c r="G221" s="428"/>
      <c r="H221" s="415"/>
      <c r="I221" s="415"/>
      <c r="J221" s="415"/>
      <c r="K221" s="415"/>
      <c r="L221" s="415"/>
      <c r="M221" s="415"/>
      <c r="N221" s="415"/>
      <c r="O221" s="415"/>
      <c r="P221" s="415"/>
      <c r="Q221" s="415"/>
      <c r="R221" s="415"/>
      <c r="S221" s="415"/>
    </row>
    <row r="222" spans="1:19" s="200" customFormat="1" ht="11.5">
      <c r="A222" s="415"/>
      <c r="B222" s="239"/>
      <c r="C222" s="117" t="s">
        <v>525</v>
      </c>
      <c r="D222" s="169"/>
      <c r="E222" s="184"/>
      <c r="F222" s="164"/>
      <c r="G222" s="428"/>
      <c r="H222" s="415"/>
      <c r="I222" s="415"/>
      <c r="J222" s="415"/>
      <c r="K222" s="415"/>
      <c r="L222" s="415"/>
      <c r="M222" s="415"/>
      <c r="N222" s="415"/>
      <c r="O222" s="415"/>
      <c r="P222" s="415"/>
      <c r="Q222" s="415"/>
      <c r="R222" s="415"/>
      <c r="S222" s="415"/>
    </row>
    <row r="223" spans="1:19" s="200" customFormat="1" ht="11.5">
      <c r="A223" s="415"/>
      <c r="B223" s="239"/>
      <c r="C223" s="117" t="s">
        <v>687</v>
      </c>
      <c r="D223" s="169"/>
      <c r="E223" s="184"/>
      <c r="F223" s="164"/>
      <c r="G223" s="428"/>
      <c r="H223" s="415"/>
      <c r="I223" s="415"/>
      <c r="J223" s="415"/>
      <c r="K223" s="415"/>
      <c r="L223" s="415"/>
      <c r="M223" s="415"/>
      <c r="N223" s="415"/>
      <c r="O223" s="415"/>
      <c r="P223" s="415"/>
      <c r="Q223" s="415"/>
      <c r="R223" s="415"/>
      <c r="S223" s="415"/>
    </row>
    <row r="224" spans="1:19" s="200" customFormat="1" ht="11.5">
      <c r="A224" s="415"/>
      <c r="B224" s="239"/>
      <c r="C224" s="117" t="s">
        <v>688</v>
      </c>
      <c r="D224" s="169"/>
      <c r="E224" s="184"/>
      <c r="F224" s="164"/>
      <c r="G224" s="428"/>
      <c r="H224" s="415"/>
      <c r="I224" s="415"/>
      <c r="J224" s="415"/>
      <c r="K224" s="415"/>
      <c r="L224" s="415"/>
      <c r="M224" s="415"/>
      <c r="N224" s="415"/>
      <c r="O224" s="415"/>
      <c r="P224" s="415"/>
      <c r="Q224" s="415"/>
      <c r="R224" s="415"/>
      <c r="S224" s="415"/>
    </row>
    <row r="225" spans="1:19" s="200" customFormat="1" ht="11.5">
      <c r="A225" s="415"/>
      <c r="B225" s="239"/>
      <c r="C225" s="117" t="s">
        <v>343</v>
      </c>
      <c r="D225" s="169"/>
      <c r="E225" s="184"/>
      <c r="F225" s="164"/>
      <c r="G225" s="428"/>
      <c r="H225" s="415"/>
      <c r="I225" s="415"/>
      <c r="J225" s="415"/>
      <c r="K225" s="415"/>
      <c r="L225" s="415"/>
      <c r="M225" s="415"/>
      <c r="N225" s="415"/>
      <c r="O225" s="415"/>
      <c r="P225" s="415"/>
      <c r="Q225" s="415"/>
      <c r="R225" s="415"/>
      <c r="S225" s="415"/>
    </row>
    <row r="226" spans="1:19" s="200" customFormat="1" ht="11.5">
      <c r="A226" s="415"/>
      <c r="B226" s="239"/>
      <c r="C226" s="117" t="s">
        <v>689</v>
      </c>
      <c r="D226" s="169"/>
      <c r="E226" s="184"/>
      <c r="F226" s="164"/>
      <c r="G226" s="428"/>
      <c r="H226" s="415"/>
      <c r="I226" s="415"/>
      <c r="J226" s="415"/>
      <c r="K226" s="415"/>
      <c r="L226" s="415"/>
      <c r="M226" s="415"/>
      <c r="N226" s="415"/>
      <c r="O226" s="415"/>
      <c r="P226" s="415"/>
      <c r="Q226" s="415"/>
      <c r="R226" s="415"/>
      <c r="S226" s="415"/>
    </row>
    <row r="227" spans="1:19" s="200" customFormat="1" ht="11.5">
      <c r="A227" s="415"/>
      <c r="B227" s="239"/>
      <c r="C227" s="117"/>
      <c r="D227" s="169"/>
      <c r="E227" s="184"/>
      <c r="F227" s="164"/>
      <c r="G227" s="428"/>
      <c r="H227" s="415"/>
      <c r="I227" s="415"/>
      <c r="J227" s="415"/>
      <c r="K227" s="415"/>
      <c r="L227" s="415"/>
      <c r="M227" s="415"/>
      <c r="N227" s="415"/>
      <c r="O227" s="415"/>
      <c r="P227" s="415"/>
      <c r="Q227" s="415"/>
      <c r="R227" s="415"/>
      <c r="S227" s="415"/>
    </row>
    <row r="228" spans="1:19" s="200" customFormat="1" ht="11.5">
      <c r="A228" s="415"/>
      <c r="B228" s="239"/>
      <c r="C228" s="117" t="s">
        <v>690</v>
      </c>
      <c r="D228" s="169">
        <v>1</v>
      </c>
      <c r="E228" s="405"/>
      <c r="F228" s="206">
        <f t="shared" ref="F228:F230" si="2">D228*E228</f>
        <v>0</v>
      </c>
      <c r="G228" s="428"/>
      <c r="H228" s="415"/>
      <c r="I228" s="415"/>
      <c r="J228" s="415"/>
      <c r="K228" s="415"/>
      <c r="L228" s="415"/>
      <c r="M228" s="415"/>
      <c r="N228" s="415"/>
      <c r="O228" s="415"/>
      <c r="P228" s="415"/>
      <c r="Q228" s="415"/>
      <c r="R228" s="415"/>
      <c r="S228" s="415"/>
    </row>
    <row r="229" spans="1:19" s="200" customFormat="1" ht="11.5">
      <c r="A229" s="415"/>
      <c r="B229" s="239"/>
      <c r="C229" s="117" t="s">
        <v>691</v>
      </c>
      <c r="D229" s="169">
        <v>1</v>
      </c>
      <c r="E229" s="405"/>
      <c r="F229" s="206">
        <f t="shared" si="2"/>
        <v>0</v>
      </c>
      <c r="G229" s="428"/>
      <c r="H229" s="415"/>
      <c r="I229" s="415"/>
      <c r="J229" s="415"/>
      <c r="K229" s="415"/>
      <c r="L229" s="415"/>
      <c r="M229" s="415"/>
      <c r="N229" s="415"/>
      <c r="O229" s="415"/>
      <c r="P229" s="415"/>
      <c r="Q229" s="415"/>
      <c r="R229" s="415"/>
      <c r="S229" s="415"/>
    </row>
    <row r="230" spans="1:19" s="200" customFormat="1" ht="11.5">
      <c r="A230" s="415"/>
      <c r="B230" s="239"/>
      <c r="C230" s="117" t="s">
        <v>692</v>
      </c>
      <c r="D230" s="169">
        <v>1</v>
      </c>
      <c r="E230" s="405"/>
      <c r="F230" s="206">
        <f t="shared" si="2"/>
        <v>0</v>
      </c>
      <c r="G230" s="428"/>
      <c r="H230" s="415"/>
      <c r="I230" s="415"/>
      <c r="J230" s="415"/>
      <c r="K230" s="415"/>
      <c r="L230" s="415"/>
      <c r="M230" s="415"/>
      <c r="N230" s="415"/>
      <c r="O230" s="415"/>
      <c r="P230" s="415"/>
      <c r="Q230" s="415"/>
      <c r="R230" s="415"/>
      <c r="S230" s="415"/>
    </row>
    <row r="231" spans="1:19" s="200" customFormat="1" ht="11.5">
      <c r="A231" s="415"/>
      <c r="B231" s="239"/>
      <c r="C231" s="117"/>
      <c r="D231" s="169"/>
      <c r="E231" s="184"/>
      <c r="F231" s="164"/>
      <c r="G231" s="428"/>
      <c r="H231" s="415"/>
      <c r="I231" s="415"/>
      <c r="J231" s="415"/>
      <c r="K231" s="415"/>
      <c r="L231" s="415"/>
      <c r="M231" s="415"/>
      <c r="N231" s="415"/>
      <c r="O231" s="415"/>
      <c r="P231" s="415"/>
      <c r="Q231" s="415"/>
      <c r="R231" s="415"/>
      <c r="S231" s="415"/>
    </row>
    <row r="232" spans="1:19" s="200" customFormat="1" ht="11.5">
      <c r="A232" s="415"/>
      <c r="B232" s="235">
        <f>MAX($B$10:B231)+1</f>
        <v>20</v>
      </c>
      <c r="C232" s="143" t="s">
        <v>693</v>
      </c>
      <c r="D232" s="169"/>
      <c r="E232" s="184"/>
      <c r="F232" s="164"/>
      <c r="G232" s="428"/>
      <c r="H232" s="415"/>
      <c r="I232" s="415"/>
      <c r="J232" s="415"/>
      <c r="K232" s="415"/>
      <c r="L232" s="415"/>
      <c r="M232" s="415"/>
      <c r="N232" s="415"/>
      <c r="O232" s="415"/>
      <c r="P232" s="415"/>
      <c r="Q232" s="415"/>
      <c r="R232" s="415"/>
      <c r="S232" s="415"/>
    </row>
    <row r="233" spans="1:19" s="200" customFormat="1" ht="253">
      <c r="A233" s="415"/>
      <c r="B233" s="239"/>
      <c r="C233" s="167" t="s">
        <v>694</v>
      </c>
      <c r="D233" s="169"/>
      <c r="E233" s="184"/>
      <c r="F233" s="164"/>
      <c r="G233" s="428"/>
      <c r="H233" s="415"/>
      <c r="I233" s="415"/>
      <c r="J233" s="415"/>
      <c r="K233" s="415"/>
      <c r="L233" s="415"/>
      <c r="M233" s="415"/>
      <c r="N233" s="415"/>
      <c r="O233" s="415"/>
      <c r="P233" s="415"/>
      <c r="Q233" s="415"/>
      <c r="R233" s="415"/>
      <c r="S233" s="415"/>
    </row>
    <row r="234" spans="1:19" s="200" customFormat="1" ht="11.5">
      <c r="A234" s="415"/>
      <c r="B234" s="239"/>
      <c r="C234" s="117" t="s">
        <v>525</v>
      </c>
      <c r="D234" s="169"/>
      <c r="E234" s="184"/>
      <c r="F234" s="164"/>
      <c r="G234" s="428"/>
      <c r="H234" s="415"/>
      <c r="I234" s="415"/>
      <c r="J234" s="415"/>
      <c r="K234" s="415"/>
      <c r="L234" s="415"/>
      <c r="M234" s="415"/>
      <c r="N234" s="415"/>
      <c r="O234" s="415"/>
      <c r="P234" s="415"/>
      <c r="Q234" s="415"/>
      <c r="R234" s="415"/>
      <c r="S234" s="415"/>
    </row>
    <row r="235" spans="1:19" s="200" customFormat="1" ht="11.5">
      <c r="A235" s="415"/>
      <c r="B235" s="239"/>
      <c r="C235" s="117" t="s">
        <v>687</v>
      </c>
      <c r="D235" s="169"/>
      <c r="E235" s="184"/>
      <c r="F235" s="164"/>
      <c r="G235" s="428"/>
      <c r="H235" s="415"/>
      <c r="I235" s="415"/>
      <c r="J235" s="415"/>
      <c r="K235" s="415"/>
      <c r="L235" s="415"/>
      <c r="M235" s="415"/>
      <c r="N235" s="415"/>
      <c r="O235" s="415"/>
      <c r="P235" s="415"/>
      <c r="Q235" s="415"/>
      <c r="R235" s="415"/>
      <c r="S235" s="415"/>
    </row>
    <row r="236" spans="1:19" s="200" customFormat="1" ht="11.5">
      <c r="A236" s="415"/>
      <c r="B236" s="239"/>
      <c r="C236" s="117" t="s">
        <v>695</v>
      </c>
      <c r="D236" s="169"/>
      <c r="E236" s="184"/>
      <c r="F236" s="164"/>
      <c r="G236" s="428"/>
      <c r="H236" s="415"/>
      <c r="I236" s="415"/>
      <c r="J236" s="415"/>
      <c r="K236" s="415"/>
      <c r="L236" s="415"/>
      <c r="M236" s="415"/>
      <c r="N236" s="415"/>
      <c r="O236" s="415"/>
      <c r="P236" s="415"/>
      <c r="Q236" s="415"/>
      <c r="R236" s="415"/>
      <c r="S236" s="415"/>
    </row>
    <row r="237" spans="1:19" s="200" customFormat="1" ht="11.5">
      <c r="A237" s="415"/>
      <c r="B237" s="239"/>
      <c r="C237" s="117" t="s">
        <v>343</v>
      </c>
      <c r="D237" s="169"/>
      <c r="E237" s="184"/>
      <c r="F237" s="164"/>
      <c r="G237" s="428"/>
      <c r="H237" s="415"/>
      <c r="I237" s="415"/>
      <c r="J237" s="415"/>
      <c r="K237" s="415"/>
      <c r="L237" s="415"/>
      <c r="M237" s="415"/>
      <c r="N237" s="415"/>
      <c r="O237" s="415"/>
      <c r="P237" s="415"/>
      <c r="Q237" s="415"/>
      <c r="R237" s="415"/>
      <c r="S237" s="415"/>
    </row>
    <row r="238" spans="1:19" s="200" customFormat="1" ht="11.5">
      <c r="A238" s="415"/>
      <c r="B238" s="239"/>
      <c r="C238" s="117" t="s">
        <v>689</v>
      </c>
      <c r="D238" s="169"/>
      <c r="E238" s="184"/>
      <c r="F238" s="164"/>
      <c r="G238" s="428"/>
      <c r="H238" s="415"/>
      <c r="I238" s="415"/>
      <c r="J238" s="415"/>
      <c r="K238" s="415"/>
      <c r="L238" s="415"/>
      <c r="M238" s="415"/>
      <c r="N238" s="415"/>
      <c r="O238" s="415"/>
      <c r="P238" s="415"/>
      <c r="Q238" s="415"/>
      <c r="R238" s="415"/>
      <c r="S238" s="415"/>
    </row>
    <row r="239" spans="1:19" s="200" customFormat="1" ht="11.5">
      <c r="A239" s="415"/>
      <c r="B239" s="239"/>
      <c r="C239" s="117"/>
      <c r="D239" s="169"/>
      <c r="E239" s="184"/>
      <c r="F239" s="164"/>
      <c r="G239" s="428"/>
      <c r="H239" s="415"/>
      <c r="I239" s="415"/>
      <c r="J239" s="415"/>
      <c r="K239" s="415"/>
      <c r="L239" s="415"/>
      <c r="M239" s="415"/>
      <c r="N239" s="415"/>
      <c r="O239" s="415"/>
      <c r="P239" s="415"/>
      <c r="Q239" s="415"/>
      <c r="R239" s="415"/>
      <c r="S239" s="415"/>
    </row>
    <row r="240" spans="1:19" s="200" customFormat="1" ht="11.5">
      <c r="A240" s="415"/>
      <c r="B240" s="239"/>
      <c r="C240" s="117" t="s">
        <v>696</v>
      </c>
      <c r="D240" s="169">
        <v>1</v>
      </c>
      <c r="E240" s="405"/>
      <c r="F240" s="206">
        <f t="shared" ref="F240" si="3">D240*E240</f>
        <v>0</v>
      </c>
      <c r="G240" s="428"/>
      <c r="H240" s="932"/>
      <c r="I240" s="415"/>
      <c r="J240" s="415"/>
      <c r="K240" s="415"/>
      <c r="L240" s="415"/>
      <c r="M240" s="415"/>
      <c r="N240" s="415"/>
      <c r="O240" s="415"/>
      <c r="P240" s="415"/>
      <c r="Q240" s="415"/>
      <c r="R240" s="415"/>
      <c r="S240" s="415"/>
    </row>
    <row r="241" spans="1:19" s="200" customFormat="1" ht="11.5">
      <c r="A241" s="415"/>
      <c r="B241" s="239"/>
      <c r="C241" s="117"/>
      <c r="D241" s="169"/>
      <c r="E241" s="184"/>
      <c r="F241" s="164"/>
      <c r="G241" s="428"/>
      <c r="H241" s="932"/>
      <c r="I241" s="415"/>
      <c r="J241" s="415"/>
      <c r="K241" s="415"/>
      <c r="L241" s="415"/>
      <c r="M241" s="415"/>
      <c r="N241" s="415"/>
      <c r="O241" s="415"/>
      <c r="P241" s="415"/>
      <c r="Q241" s="415"/>
      <c r="R241" s="415"/>
      <c r="S241" s="415"/>
    </row>
    <row r="242" spans="1:19" s="200" customFormat="1" ht="11.5">
      <c r="A242" s="415"/>
      <c r="B242" s="239"/>
      <c r="C242" s="117"/>
      <c r="D242" s="169"/>
      <c r="E242" s="184"/>
      <c r="F242" s="164"/>
      <c r="G242" s="428"/>
      <c r="H242" s="932"/>
      <c r="I242" s="415"/>
      <c r="J242" s="415"/>
      <c r="K242" s="415"/>
      <c r="L242" s="415"/>
      <c r="M242" s="415"/>
      <c r="N242" s="415"/>
      <c r="O242" s="415"/>
      <c r="P242" s="415"/>
      <c r="Q242" s="415"/>
      <c r="R242" s="415"/>
      <c r="S242" s="415"/>
    </row>
    <row r="243" spans="1:19" s="200" customFormat="1" ht="11.5">
      <c r="A243" s="415"/>
      <c r="B243" s="239"/>
      <c r="C243" s="117"/>
      <c r="D243" s="169"/>
      <c r="E243" s="184"/>
      <c r="F243" s="164"/>
      <c r="G243" s="428"/>
      <c r="H243" s="932"/>
      <c r="I243" s="415"/>
      <c r="J243" s="415"/>
      <c r="K243" s="415"/>
      <c r="L243" s="415"/>
      <c r="M243" s="415"/>
      <c r="N243" s="415"/>
      <c r="O243" s="415"/>
      <c r="P243" s="415"/>
      <c r="Q243" s="415"/>
      <c r="R243" s="415"/>
      <c r="S243" s="415"/>
    </row>
    <row r="244" spans="1:19" s="200" customFormat="1" ht="11.5">
      <c r="A244" s="415"/>
      <c r="B244" s="239"/>
      <c r="C244" s="117"/>
      <c r="D244" s="169"/>
      <c r="E244" s="184"/>
      <c r="F244" s="164"/>
      <c r="G244" s="428"/>
      <c r="H244" s="932"/>
      <c r="I244" s="415"/>
      <c r="J244" s="415"/>
      <c r="K244" s="415"/>
      <c r="L244" s="415"/>
      <c r="M244" s="415"/>
      <c r="N244" s="415"/>
      <c r="O244" s="415"/>
      <c r="P244" s="415"/>
      <c r="Q244" s="415"/>
      <c r="R244" s="415"/>
      <c r="S244" s="415"/>
    </row>
    <row r="245" spans="1:19" s="200" customFormat="1" ht="11.5">
      <c r="A245" s="415"/>
      <c r="B245" s="239"/>
      <c r="C245" s="117"/>
      <c r="D245" s="169"/>
      <c r="E245" s="184"/>
      <c r="F245" s="164"/>
      <c r="G245" s="428"/>
      <c r="H245" s="932"/>
      <c r="I245" s="415"/>
      <c r="J245" s="415"/>
      <c r="K245" s="415"/>
      <c r="L245" s="415"/>
      <c r="M245" s="415"/>
      <c r="N245" s="415"/>
      <c r="O245" s="415"/>
      <c r="P245" s="415"/>
      <c r="Q245" s="415"/>
      <c r="R245" s="415"/>
      <c r="S245" s="415"/>
    </row>
    <row r="246" spans="1:19" s="200" customFormat="1" ht="11.5">
      <c r="A246" s="415"/>
      <c r="B246" s="239"/>
      <c r="C246" s="117"/>
      <c r="D246" s="169"/>
      <c r="E246" s="184"/>
      <c r="F246" s="164"/>
      <c r="G246" s="428"/>
      <c r="H246" s="932"/>
      <c r="I246" s="415"/>
      <c r="J246" s="415"/>
      <c r="K246" s="415"/>
      <c r="L246" s="415"/>
      <c r="M246" s="415"/>
      <c r="N246" s="415"/>
      <c r="O246" s="415"/>
      <c r="P246" s="415"/>
      <c r="Q246" s="415"/>
      <c r="R246" s="415"/>
      <c r="S246" s="415"/>
    </row>
    <row r="247" spans="1:19" s="200" customFormat="1" ht="11.5">
      <c r="A247" s="415"/>
      <c r="B247" s="239"/>
      <c r="C247" s="117"/>
      <c r="D247" s="169"/>
      <c r="E247" s="184"/>
      <c r="F247" s="164"/>
      <c r="G247" s="428"/>
      <c r="H247" s="932"/>
      <c r="I247" s="415"/>
      <c r="J247" s="415"/>
      <c r="K247" s="415"/>
      <c r="L247" s="415"/>
      <c r="M247" s="415"/>
      <c r="N247" s="415"/>
      <c r="O247" s="415"/>
      <c r="P247" s="415"/>
      <c r="Q247" s="415"/>
      <c r="R247" s="415"/>
      <c r="S247" s="415"/>
    </row>
    <row r="248" spans="1:19" s="200" customFormat="1" ht="11.5">
      <c r="A248" s="415"/>
      <c r="B248" s="239"/>
      <c r="C248" s="117"/>
      <c r="D248" s="169"/>
      <c r="E248" s="184"/>
      <c r="F248" s="164"/>
      <c r="G248" s="428"/>
      <c r="H248" s="932"/>
      <c r="I248" s="415"/>
      <c r="J248" s="415"/>
      <c r="K248" s="415"/>
      <c r="L248" s="415"/>
      <c r="M248" s="415"/>
      <c r="N248" s="415"/>
      <c r="O248" s="415"/>
      <c r="P248" s="415"/>
      <c r="Q248" s="415"/>
      <c r="R248" s="415"/>
      <c r="S248" s="415"/>
    </row>
    <row r="249" spans="1:19" s="200" customFormat="1" ht="11.5">
      <c r="A249" s="415"/>
      <c r="B249" s="239"/>
      <c r="C249" s="256"/>
      <c r="D249" s="169"/>
      <c r="E249" s="184"/>
      <c r="F249" s="164"/>
      <c r="G249" s="428"/>
      <c r="H249" s="415"/>
      <c r="I249" s="415"/>
      <c r="J249" s="415"/>
      <c r="K249" s="415"/>
      <c r="L249" s="415"/>
      <c r="M249" s="415"/>
      <c r="N249" s="415"/>
      <c r="O249" s="415"/>
      <c r="P249" s="415"/>
      <c r="Q249" s="415"/>
      <c r="R249" s="415"/>
      <c r="S249" s="415"/>
    </row>
    <row r="250" spans="1:19" s="200" customFormat="1" ht="11.5">
      <c r="A250" s="415"/>
      <c r="B250" s="235">
        <f>MAX($B$10:B249)+1</f>
        <v>21</v>
      </c>
      <c r="C250" s="257" t="s">
        <v>697</v>
      </c>
      <c r="D250" s="169"/>
      <c r="E250" s="184"/>
      <c r="F250" s="164"/>
      <c r="G250" s="428"/>
      <c r="H250" s="415"/>
      <c r="I250" s="415"/>
      <c r="J250" s="415"/>
      <c r="K250" s="415"/>
      <c r="L250" s="415"/>
      <c r="M250" s="415"/>
      <c r="N250" s="415"/>
      <c r="O250" s="415"/>
      <c r="P250" s="415"/>
      <c r="Q250" s="415"/>
      <c r="R250" s="415"/>
      <c r="S250" s="415"/>
    </row>
    <row r="251" spans="1:19" s="200" customFormat="1" ht="11.5">
      <c r="A251" s="415"/>
      <c r="B251" s="239"/>
      <c r="C251" s="256" t="s">
        <v>698</v>
      </c>
      <c r="D251" s="169"/>
      <c r="E251" s="184"/>
      <c r="F251" s="164"/>
      <c r="G251" s="428"/>
      <c r="H251" s="415"/>
      <c r="I251" s="415"/>
      <c r="J251" s="415"/>
      <c r="K251" s="415"/>
      <c r="L251" s="415"/>
      <c r="M251" s="415"/>
      <c r="N251" s="415"/>
      <c r="O251" s="415"/>
      <c r="P251" s="415"/>
      <c r="Q251" s="415"/>
      <c r="R251" s="415"/>
      <c r="S251" s="415"/>
    </row>
    <row r="252" spans="1:19" s="200" customFormat="1" ht="11.5">
      <c r="A252" s="415"/>
      <c r="B252" s="239"/>
      <c r="C252" s="256" t="s">
        <v>699</v>
      </c>
      <c r="D252" s="169"/>
      <c r="E252" s="184"/>
      <c r="F252" s="164"/>
      <c r="G252" s="428"/>
      <c r="H252" s="415"/>
      <c r="I252" s="415"/>
      <c r="J252" s="415"/>
      <c r="K252" s="415"/>
      <c r="L252" s="415"/>
      <c r="M252" s="415"/>
      <c r="N252" s="415"/>
      <c r="O252" s="415"/>
      <c r="P252" s="415"/>
      <c r="Q252" s="415"/>
      <c r="R252" s="415"/>
      <c r="S252" s="415"/>
    </row>
    <row r="253" spans="1:19" s="200" customFormat="1" ht="11.5">
      <c r="A253" s="415"/>
      <c r="B253" s="239"/>
      <c r="C253" s="256" t="s">
        <v>700</v>
      </c>
      <c r="D253" s="169"/>
      <c r="E253" s="184"/>
      <c r="F253" s="164"/>
      <c r="G253" s="428"/>
      <c r="H253" s="415"/>
      <c r="I253" s="415"/>
      <c r="J253" s="415"/>
      <c r="K253" s="415"/>
      <c r="L253" s="415"/>
      <c r="M253" s="415"/>
      <c r="N253" s="415"/>
      <c r="O253" s="415"/>
      <c r="P253" s="415"/>
      <c r="Q253" s="415"/>
      <c r="R253" s="415"/>
      <c r="S253" s="415"/>
    </row>
    <row r="254" spans="1:19" s="200" customFormat="1" ht="11.5">
      <c r="A254" s="415"/>
      <c r="B254" s="239"/>
      <c r="C254" s="256" t="s">
        <v>701</v>
      </c>
      <c r="D254" s="169"/>
      <c r="E254" s="184"/>
      <c r="F254" s="164"/>
      <c r="G254" s="428"/>
      <c r="H254" s="415"/>
      <c r="I254" s="415"/>
      <c r="J254" s="415"/>
      <c r="K254" s="415"/>
      <c r="L254" s="415"/>
      <c r="M254" s="415"/>
      <c r="N254" s="415"/>
      <c r="O254" s="415"/>
      <c r="P254" s="415"/>
      <c r="Q254" s="415"/>
      <c r="R254" s="415"/>
      <c r="S254" s="415"/>
    </row>
    <row r="255" spans="1:19" s="200" customFormat="1" ht="11.5">
      <c r="A255" s="415"/>
      <c r="B255" s="239"/>
      <c r="C255" s="256" t="s">
        <v>702</v>
      </c>
      <c r="D255" s="169"/>
      <c r="E255" s="184"/>
      <c r="F255" s="164"/>
      <c r="G255" s="428"/>
      <c r="H255" s="415"/>
      <c r="I255" s="415"/>
      <c r="J255" s="415"/>
      <c r="K255" s="415"/>
      <c r="L255" s="415"/>
      <c r="M255" s="415"/>
      <c r="N255" s="415"/>
      <c r="O255" s="415"/>
      <c r="P255" s="415"/>
      <c r="Q255" s="415"/>
      <c r="R255" s="415"/>
      <c r="S255" s="415"/>
    </row>
    <row r="256" spans="1:19" s="200" customFormat="1" ht="11.5">
      <c r="A256" s="415"/>
      <c r="B256" s="239"/>
      <c r="C256" s="256" t="s">
        <v>703</v>
      </c>
      <c r="D256" s="169"/>
      <c r="E256" s="184"/>
      <c r="F256" s="164"/>
      <c r="G256" s="428"/>
      <c r="H256" s="415"/>
      <c r="I256" s="415"/>
      <c r="J256" s="415"/>
      <c r="K256" s="415"/>
      <c r="L256" s="415"/>
      <c r="M256" s="415"/>
      <c r="N256" s="415"/>
      <c r="O256" s="415"/>
      <c r="P256" s="415"/>
      <c r="Q256" s="415"/>
      <c r="R256" s="415"/>
      <c r="S256" s="415"/>
    </row>
    <row r="257" spans="1:19" s="200" customFormat="1" ht="11.5">
      <c r="A257" s="415"/>
      <c r="B257" s="239"/>
      <c r="C257" s="256" t="s">
        <v>704</v>
      </c>
      <c r="D257" s="169"/>
      <c r="E257" s="184"/>
      <c r="F257" s="164"/>
      <c r="G257" s="428"/>
      <c r="H257" s="415"/>
      <c r="I257" s="415"/>
      <c r="J257" s="415"/>
      <c r="K257" s="415"/>
      <c r="L257" s="415"/>
      <c r="M257" s="415"/>
      <c r="N257" s="415"/>
      <c r="O257" s="415"/>
      <c r="P257" s="415"/>
      <c r="Q257" s="415"/>
      <c r="R257" s="415"/>
      <c r="S257" s="415"/>
    </row>
    <row r="258" spans="1:19" s="200" customFormat="1" ht="11.5">
      <c r="A258" s="415"/>
      <c r="B258" s="239"/>
      <c r="C258" s="256" t="s">
        <v>705</v>
      </c>
      <c r="D258" s="169"/>
      <c r="E258" s="184"/>
      <c r="F258" s="164"/>
      <c r="G258" s="428"/>
      <c r="H258" s="415"/>
      <c r="I258" s="415"/>
      <c r="J258" s="415"/>
      <c r="K258" s="415"/>
      <c r="L258" s="415"/>
      <c r="M258" s="415"/>
      <c r="N258" s="415"/>
      <c r="O258" s="415"/>
      <c r="P258" s="415"/>
      <c r="Q258" s="415"/>
      <c r="R258" s="415"/>
      <c r="S258" s="415"/>
    </row>
    <row r="259" spans="1:19" s="200" customFormat="1" ht="11.5">
      <c r="A259" s="415"/>
      <c r="B259" s="239"/>
      <c r="C259" s="256" t="s">
        <v>706</v>
      </c>
      <c r="D259" s="169"/>
      <c r="E259" s="184"/>
      <c r="F259" s="164"/>
      <c r="G259" s="428"/>
      <c r="H259" s="415"/>
      <c r="I259" s="415"/>
      <c r="J259" s="415"/>
      <c r="K259" s="415"/>
      <c r="L259" s="415"/>
      <c r="M259" s="415"/>
      <c r="N259" s="415"/>
      <c r="O259" s="415"/>
      <c r="P259" s="415"/>
      <c r="Q259" s="415"/>
      <c r="R259" s="415"/>
      <c r="S259" s="415"/>
    </row>
    <row r="260" spans="1:19" s="200" customFormat="1" ht="11.5">
      <c r="A260" s="415"/>
      <c r="B260" s="239"/>
      <c r="C260" s="256" t="s">
        <v>707</v>
      </c>
      <c r="D260" s="169"/>
      <c r="E260" s="184"/>
      <c r="F260" s="164"/>
      <c r="G260" s="428"/>
      <c r="H260" s="415"/>
      <c r="I260" s="415"/>
      <c r="J260" s="415"/>
      <c r="K260" s="415"/>
      <c r="L260" s="415"/>
      <c r="M260" s="415"/>
      <c r="N260" s="415"/>
      <c r="O260" s="415"/>
      <c r="P260" s="415"/>
      <c r="Q260" s="415"/>
      <c r="R260" s="415"/>
      <c r="S260" s="415"/>
    </row>
    <row r="261" spans="1:19" s="200" customFormat="1" ht="11.5">
      <c r="A261" s="415"/>
      <c r="B261" s="239"/>
      <c r="C261" s="256" t="s">
        <v>708</v>
      </c>
      <c r="D261" s="169"/>
      <c r="E261" s="184"/>
      <c r="F261" s="164"/>
      <c r="G261" s="428"/>
      <c r="H261" s="415"/>
      <c r="I261" s="415"/>
      <c r="J261" s="415"/>
      <c r="K261" s="415"/>
      <c r="L261" s="415"/>
      <c r="M261" s="415"/>
      <c r="N261" s="415"/>
      <c r="O261" s="415"/>
      <c r="P261" s="415"/>
      <c r="Q261" s="415"/>
      <c r="R261" s="415"/>
      <c r="S261" s="415"/>
    </row>
    <row r="262" spans="1:19" s="200" customFormat="1" ht="11.5">
      <c r="A262" s="415"/>
      <c r="B262" s="239"/>
      <c r="C262" s="256" t="s">
        <v>709</v>
      </c>
      <c r="D262" s="169"/>
      <c r="E262" s="184"/>
      <c r="F262" s="164"/>
      <c r="G262" s="428"/>
      <c r="H262" s="415"/>
      <c r="I262" s="415"/>
      <c r="J262" s="415"/>
      <c r="K262" s="415"/>
      <c r="L262" s="415"/>
      <c r="M262" s="415"/>
      <c r="N262" s="415"/>
      <c r="O262" s="415"/>
      <c r="P262" s="415"/>
      <c r="Q262" s="415"/>
      <c r="R262" s="415"/>
      <c r="S262" s="415"/>
    </row>
    <row r="263" spans="1:19" s="200" customFormat="1" ht="11.5">
      <c r="A263" s="415"/>
      <c r="B263" s="239"/>
      <c r="C263" s="173" t="s">
        <v>525</v>
      </c>
      <c r="D263" s="169"/>
      <c r="E263" s="184"/>
      <c r="F263" s="164"/>
      <c r="G263" s="428"/>
      <c r="H263" s="415"/>
      <c r="I263" s="415"/>
      <c r="J263" s="415"/>
      <c r="K263" s="415"/>
      <c r="L263" s="415"/>
      <c r="M263" s="415"/>
      <c r="N263" s="415"/>
      <c r="O263" s="415"/>
      <c r="P263" s="415"/>
      <c r="Q263" s="415"/>
      <c r="R263" s="415"/>
      <c r="S263" s="415"/>
    </row>
    <row r="264" spans="1:19" s="200" customFormat="1" ht="11.5">
      <c r="A264" s="415"/>
      <c r="B264" s="239"/>
      <c r="C264" s="173" t="s">
        <v>687</v>
      </c>
      <c r="D264" s="169"/>
      <c r="E264" s="184"/>
      <c r="F264" s="164"/>
      <c r="G264" s="428"/>
      <c r="H264" s="415"/>
      <c r="I264" s="415"/>
      <c r="J264" s="415"/>
      <c r="K264" s="415"/>
      <c r="L264" s="415"/>
      <c r="M264" s="415"/>
      <c r="N264" s="415"/>
      <c r="O264" s="415"/>
      <c r="P264" s="415"/>
      <c r="Q264" s="415"/>
      <c r="R264" s="415"/>
      <c r="S264" s="415"/>
    </row>
    <row r="265" spans="1:19" s="200" customFormat="1" ht="11.5">
      <c r="A265" s="415"/>
      <c r="B265" s="239"/>
      <c r="C265" s="173" t="s">
        <v>710</v>
      </c>
      <c r="D265" s="169"/>
      <c r="E265" s="184"/>
      <c r="F265" s="164"/>
      <c r="G265" s="428"/>
      <c r="H265" s="415"/>
      <c r="I265" s="415"/>
      <c r="J265" s="415"/>
      <c r="K265" s="415"/>
      <c r="L265" s="415"/>
      <c r="M265" s="415"/>
      <c r="N265" s="415"/>
      <c r="O265" s="415"/>
      <c r="P265" s="415"/>
      <c r="Q265" s="415"/>
      <c r="R265" s="415"/>
      <c r="S265" s="415"/>
    </row>
    <row r="266" spans="1:19" s="200" customFormat="1" ht="11.5">
      <c r="A266" s="415"/>
      <c r="B266" s="239"/>
      <c r="C266" s="173" t="s">
        <v>343</v>
      </c>
      <c r="D266" s="169"/>
      <c r="E266" s="184"/>
      <c r="F266" s="164"/>
      <c r="G266" s="428"/>
      <c r="H266" s="415"/>
      <c r="I266" s="415"/>
      <c r="J266" s="415"/>
      <c r="K266" s="415"/>
      <c r="L266" s="415"/>
      <c r="M266" s="415"/>
      <c r="N266" s="415"/>
      <c r="O266" s="415"/>
      <c r="P266" s="415"/>
      <c r="Q266" s="415"/>
      <c r="R266" s="415"/>
      <c r="S266" s="415"/>
    </row>
    <row r="267" spans="1:19" s="200" customFormat="1" ht="11.5">
      <c r="A267" s="415"/>
      <c r="B267" s="239"/>
      <c r="C267" s="256"/>
      <c r="D267" s="169"/>
      <c r="E267" s="184"/>
      <c r="F267" s="164"/>
      <c r="G267" s="428"/>
      <c r="H267" s="415"/>
      <c r="I267" s="415"/>
      <c r="J267" s="415"/>
      <c r="K267" s="415"/>
      <c r="L267" s="415"/>
      <c r="M267" s="415"/>
      <c r="N267" s="415"/>
      <c r="O267" s="415"/>
      <c r="P267" s="415"/>
      <c r="Q267" s="415"/>
      <c r="R267" s="415"/>
      <c r="S267" s="415"/>
    </row>
    <row r="268" spans="1:19" s="200" customFormat="1" ht="11.5">
      <c r="A268" s="415"/>
      <c r="B268" s="239"/>
      <c r="C268" s="256" t="s">
        <v>711</v>
      </c>
      <c r="D268" s="169">
        <v>2</v>
      </c>
      <c r="E268" s="405"/>
      <c r="F268" s="155">
        <f t="shared" ref="F268:F270" si="4">D268*E268</f>
        <v>0</v>
      </c>
      <c r="G268" s="428"/>
      <c r="H268" s="415"/>
      <c r="I268" s="415"/>
      <c r="J268" s="415"/>
      <c r="K268" s="415"/>
      <c r="L268" s="415"/>
      <c r="M268" s="415"/>
      <c r="N268" s="415"/>
      <c r="O268" s="415"/>
      <c r="P268" s="415"/>
      <c r="Q268" s="415"/>
      <c r="R268" s="415"/>
      <c r="S268" s="415"/>
    </row>
    <row r="269" spans="1:19" s="200" customFormat="1" ht="11.5">
      <c r="A269" s="415"/>
      <c r="B269" s="239"/>
      <c r="C269" s="256" t="s">
        <v>712</v>
      </c>
      <c r="D269" s="169">
        <v>1</v>
      </c>
      <c r="E269" s="405"/>
      <c r="F269" s="155">
        <f t="shared" si="4"/>
        <v>0</v>
      </c>
      <c r="G269" s="428"/>
      <c r="H269" s="415"/>
      <c r="I269" s="415"/>
      <c r="J269" s="415"/>
      <c r="K269" s="415"/>
      <c r="L269" s="415"/>
      <c r="M269" s="415"/>
      <c r="N269" s="415"/>
      <c r="O269" s="415"/>
      <c r="P269" s="415"/>
      <c r="Q269" s="415"/>
      <c r="R269" s="415"/>
      <c r="S269" s="415"/>
    </row>
    <row r="270" spans="1:19" s="200" customFormat="1" ht="11.5">
      <c r="A270" s="415"/>
      <c r="B270" s="239"/>
      <c r="C270" s="256" t="s">
        <v>713</v>
      </c>
      <c r="D270" s="169">
        <v>1</v>
      </c>
      <c r="E270" s="405"/>
      <c r="F270" s="155">
        <f t="shared" si="4"/>
        <v>0</v>
      </c>
      <c r="G270" s="428"/>
      <c r="H270" s="415"/>
      <c r="I270" s="415"/>
      <c r="J270" s="415"/>
      <c r="K270" s="415"/>
      <c r="L270" s="415"/>
      <c r="M270" s="415"/>
      <c r="N270" s="415"/>
      <c r="O270" s="415"/>
      <c r="P270" s="415"/>
      <c r="Q270" s="415"/>
      <c r="R270" s="415"/>
      <c r="S270" s="415"/>
    </row>
    <row r="271" spans="1:19" s="174" customFormat="1" ht="11.5">
      <c r="A271" s="415"/>
      <c r="B271" s="239"/>
      <c r="C271" s="173"/>
      <c r="D271" s="169"/>
      <c r="E271" s="184"/>
      <c r="F271" s="184"/>
      <c r="G271" s="428"/>
      <c r="H271" s="415"/>
      <c r="I271" s="415"/>
      <c r="J271" s="415"/>
      <c r="K271" s="415"/>
      <c r="L271" s="415"/>
      <c r="M271" s="415"/>
      <c r="N271" s="415"/>
      <c r="O271" s="415"/>
      <c r="P271" s="415"/>
      <c r="Q271" s="415"/>
      <c r="R271" s="415"/>
      <c r="S271" s="415"/>
    </row>
    <row r="272" spans="1:19" s="152" customFormat="1" ht="11.5">
      <c r="A272" s="417"/>
      <c r="B272" s="235">
        <f>MAX($B$7:B271)+1</f>
        <v>22</v>
      </c>
      <c r="C272" s="143" t="s">
        <v>714</v>
      </c>
      <c r="D272" s="150"/>
      <c r="E272" s="410"/>
      <c r="F272" s="258"/>
      <c r="G272" s="417"/>
      <c r="H272" s="417"/>
      <c r="I272" s="417"/>
      <c r="J272" s="417"/>
      <c r="K272" s="417"/>
      <c r="L272" s="417"/>
      <c r="M272" s="417"/>
      <c r="N272" s="417"/>
      <c r="O272" s="417"/>
      <c r="P272" s="417"/>
      <c r="Q272" s="417"/>
      <c r="R272" s="417"/>
      <c r="S272" s="417"/>
    </row>
    <row r="273" spans="1:19" s="152" customFormat="1" ht="72.75" customHeight="1">
      <c r="A273" s="417"/>
      <c r="B273" s="259"/>
      <c r="C273" s="186" t="s">
        <v>715</v>
      </c>
      <c r="D273" s="150"/>
      <c r="E273" s="410"/>
      <c r="F273" s="258"/>
      <c r="G273" s="417"/>
      <c r="H273" s="417"/>
      <c r="I273" s="417"/>
      <c r="J273" s="417"/>
      <c r="K273" s="417"/>
      <c r="L273" s="417"/>
      <c r="M273" s="417"/>
      <c r="N273" s="417"/>
      <c r="O273" s="417"/>
      <c r="P273" s="417"/>
      <c r="Q273" s="417"/>
      <c r="R273" s="417"/>
      <c r="S273" s="417"/>
    </row>
    <row r="274" spans="1:19" s="152" customFormat="1" ht="11.5">
      <c r="A274" s="417"/>
      <c r="B274" s="259"/>
      <c r="C274" s="117" t="s">
        <v>525</v>
      </c>
      <c r="D274" s="150"/>
      <c r="E274" s="410"/>
      <c r="F274" s="258"/>
      <c r="G274" s="417"/>
      <c r="H274" s="417"/>
      <c r="I274" s="417"/>
      <c r="J274" s="417"/>
      <c r="K274" s="417"/>
      <c r="L274" s="417"/>
      <c r="M274" s="417"/>
      <c r="N274" s="417"/>
      <c r="O274" s="417"/>
      <c r="P274" s="417"/>
      <c r="Q274" s="417"/>
      <c r="R274" s="417"/>
      <c r="S274" s="417"/>
    </row>
    <row r="275" spans="1:19" s="152" customFormat="1" ht="11.5">
      <c r="A275" s="417"/>
      <c r="B275" s="259"/>
      <c r="C275" s="117" t="s">
        <v>716</v>
      </c>
      <c r="D275" s="150"/>
      <c r="E275" s="410"/>
      <c r="F275" s="258"/>
      <c r="G275" s="417"/>
      <c r="H275" s="417"/>
      <c r="I275" s="417"/>
      <c r="J275" s="417"/>
      <c r="K275" s="417"/>
      <c r="L275" s="417"/>
      <c r="M275" s="417"/>
      <c r="N275" s="417"/>
      <c r="O275" s="417"/>
      <c r="P275" s="417"/>
      <c r="Q275" s="417"/>
      <c r="R275" s="417"/>
      <c r="S275" s="417"/>
    </row>
    <row r="276" spans="1:19" s="152" customFormat="1" ht="11.5">
      <c r="A276" s="417"/>
      <c r="B276" s="259"/>
      <c r="C276" s="117" t="s">
        <v>717</v>
      </c>
      <c r="D276" s="150"/>
      <c r="E276" s="410"/>
      <c r="F276" s="258"/>
      <c r="G276" s="417"/>
      <c r="H276" s="417"/>
      <c r="I276" s="417"/>
      <c r="J276" s="417"/>
      <c r="K276" s="417"/>
      <c r="L276" s="417"/>
      <c r="M276" s="417"/>
      <c r="N276" s="417"/>
      <c r="O276" s="417"/>
      <c r="P276" s="417"/>
      <c r="Q276" s="417"/>
      <c r="R276" s="417"/>
      <c r="S276" s="417"/>
    </row>
    <row r="277" spans="1:19" s="152" customFormat="1" ht="11.5">
      <c r="A277" s="417"/>
      <c r="B277" s="259"/>
      <c r="C277" s="117" t="s">
        <v>343</v>
      </c>
      <c r="D277" s="150"/>
      <c r="E277" s="410"/>
      <c r="F277" s="258"/>
      <c r="G277" s="417"/>
      <c r="H277" s="417"/>
      <c r="I277" s="417"/>
      <c r="J277" s="417"/>
      <c r="K277" s="417"/>
      <c r="L277" s="417"/>
      <c r="M277" s="417"/>
      <c r="N277" s="417"/>
      <c r="O277" s="417"/>
      <c r="P277" s="417"/>
      <c r="Q277" s="417"/>
      <c r="R277" s="417"/>
      <c r="S277" s="417"/>
    </row>
    <row r="278" spans="1:19" s="152" customFormat="1" ht="11.5">
      <c r="A278" s="417"/>
      <c r="B278" s="259"/>
      <c r="C278" s="117"/>
      <c r="D278" s="150"/>
      <c r="E278" s="410"/>
      <c r="F278" s="258"/>
      <c r="G278" s="417"/>
      <c r="H278" s="417"/>
      <c r="I278" s="417"/>
      <c r="J278" s="417"/>
      <c r="K278" s="417"/>
      <c r="L278" s="417"/>
      <c r="M278" s="417"/>
      <c r="N278" s="417"/>
      <c r="O278" s="417"/>
      <c r="P278" s="417"/>
      <c r="Q278" s="417"/>
      <c r="R278" s="417"/>
      <c r="S278" s="417"/>
    </row>
    <row r="279" spans="1:19" s="152" customFormat="1" ht="11.5">
      <c r="A279" s="417"/>
      <c r="B279" s="259"/>
      <c r="C279" s="117" t="s">
        <v>718</v>
      </c>
      <c r="D279" s="150">
        <v>2</v>
      </c>
      <c r="E279" s="405"/>
      <c r="F279" s="155">
        <f t="shared" ref="F279:F281" si="5">D279*E279</f>
        <v>0</v>
      </c>
      <c r="G279" s="417"/>
      <c r="H279" s="417"/>
      <c r="I279" s="417"/>
      <c r="J279" s="417"/>
      <c r="K279" s="417"/>
      <c r="L279" s="417"/>
      <c r="M279" s="417"/>
      <c r="N279" s="417"/>
      <c r="O279" s="417"/>
      <c r="P279" s="417"/>
      <c r="Q279" s="417"/>
      <c r="R279" s="417"/>
      <c r="S279" s="417"/>
    </row>
    <row r="280" spans="1:19" s="152" customFormat="1" ht="11.5">
      <c r="A280" s="417"/>
      <c r="B280" s="259"/>
      <c r="C280" s="117" t="s">
        <v>719</v>
      </c>
      <c r="D280" s="150">
        <v>5</v>
      </c>
      <c r="E280" s="405"/>
      <c r="F280" s="155">
        <f t="shared" si="5"/>
        <v>0</v>
      </c>
      <c r="G280" s="417"/>
      <c r="H280" s="417"/>
      <c r="I280" s="417"/>
      <c r="J280" s="417"/>
      <c r="K280" s="417"/>
      <c r="L280" s="417"/>
      <c r="M280" s="417"/>
      <c r="N280" s="417"/>
      <c r="O280" s="417"/>
      <c r="P280" s="417"/>
      <c r="Q280" s="417"/>
      <c r="R280" s="417"/>
      <c r="S280" s="417"/>
    </row>
    <row r="281" spans="1:19" s="152" customFormat="1" ht="11.5">
      <c r="A281" s="417"/>
      <c r="B281" s="259"/>
      <c r="C281" s="117" t="s">
        <v>720</v>
      </c>
      <c r="D281" s="150">
        <v>1</v>
      </c>
      <c r="E281" s="405"/>
      <c r="F281" s="155">
        <f t="shared" si="5"/>
        <v>0</v>
      </c>
      <c r="G281" s="417"/>
      <c r="H281" s="417"/>
      <c r="I281" s="417"/>
      <c r="J281" s="417"/>
      <c r="K281" s="417"/>
      <c r="L281" s="417"/>
      <c r="M281" s="417"/>
      <c r="N281" s="417"/>
      <c r="O281" s="417"/>
      <c r="P281" s="417"/>
      <c r="Q281" s="417"/>
      <c r="R281" s="417"/>
      <c r="S281" s="417"/>
    </row>
    <row r="282" spans="1:19" s="174" customFormat="1" ht="11.5">
      <c r="A282" s="415"/>
      <c r="B282" s="239"/>
      <c r="C282" s="173"/>
      <c r="D282" s="169"/>
      <c r="E282" s="184"/>
      <c r="F282" s="164"/>
      <c r="G282" s="415"/>
      <c r="H282" s="415"/>
      <c r="I282" s="415"/>
      <c r="J282" s="415"/>
      <c r="K282" s="415"/>
      <c r="L282" s="415"/>
      <c r="M282" s="415"/>
      <c r="N282" s="415"/>
      <c r="O282" s="415"/>
      <c r="P282" s="415"/>
      <c r="Q282" s="415"/>
      <c r="R282" s="415"/>
      <c r="S282" s="415"/>
    </row>
    <row r="283" spans="1:19" s="152" customFormat="1" ht="11.5">
      <c r="A283" s="417"/>
      <c r="B283" s="235">
        <f>MAX($B$7:B282)+1</f>
        <v>23</v>
      </c>
      <c r="C283" s="143" t="s">
        <v>721</v>
      </c>
      <c r="D283" s="150"/>
      <c r="E283" s="410"/>
      <c r="F283" s="258"/>
      <c r="G283" s="417"/>
      <c r="H283" s="417"/>
      <c r="I283" s="417"/>
      <c r="J283" s="417"/>
      <c r="K283" s="417"/>
      <c r="L283" s="417"/>
      <c r="M283" s="417"/>
      <c r="N283" s="417"/>
      <c r="O283" s="417"/>
      <c r="P283" s="417"/>
      <c r="Q283" s="417"/>
      <c r="R283" s="417"/>
      <c r="S283" s="417"/>
    </row>
    <row r="284" spans="1:19" s="152" customFormat="1" ht="92">
      <c r="A284" s="417"/>
      <c r="B284" s="259"/>
      <c r="C284" s="186" t="s">
        <v>722</v>
      </c>
      <c r="D284" s="150"/>
      <c r="E284" s="410"/>
      <c r="F284" s="258"/>
      <c r="G284" s="417"/>
      <c r="H284" s="417"/>
      <c r="I284" s="417"/>
      <c r="J284" s="417"/>
      <c r="K284" s="417"/>
      <c r="L284" s="417"/>
      <c r="M284" s="417"/>
      <c r="N284" s="417"/>
      <c r="O284" s="417"/>
      <c r="P284" s="417"/>
      <c r="Q284" s="417"/>
      <c r="R284" s="417"/>
      <c r="S284" s="417"/>
    </row>
    <row r="285" spans="1:19" s="152" customFormat="1" ht="11.5">
      <c r="A285" s="417"/>
      <c r="B285" s="259"/>
      <c r="C285" s="186"/>
      <c r="D285" s="150"/>
      <c r="E285" s="410"/>
      <c r="F285" s="258"/>
      <c r="G285" s="417"/>
      <c r="H285" s="417"/>
      <c r="I285" s="417"/>
      <c r="J285" s="417"/>
      <c r="K285" s="417"/>
      <c r="L285" s="417"/>
      <c r="M285" s="417"/>
      <c r="N285" s="417"/>
      <c r="O285" s="417"/>
      <c r="P285" s="417"/>
      <c r="Q285" s="417"/>
      <c r="R285" s="417"/>
      <c r="S285" s="417"/>
    </row>
    <row r="286" spans="1:19" s="152" customFormat="1" ht="11.5">
      <c r="A286" s="417"/>
      <c r="B286" s="259"/>
      <c r="C286" s="117" t="s">
        <v>525</v>
      </c>
      <c r="D286" s="150"/>
      <c r="E286" s="410"/>
      <c r="F286" s="258"/>
      <c r="G286" s="417"/>
      <c r="H286" s="417"/>
      <c r="I286" s="417"/>
      <c r="J286" s="417"/>
      <c r="K286" s="417"/>
      <c r="L286" s="417"/>
      <c r="M286" s="417"/>
      <c r="N286" s="417"/>
      <c r="O286" s="417"/>
      <c r="P286" s="417"/>
      <c r="Q286" s="417"/>
      <c r="R286" s="417"/>
      <c r="S286" s="417"/>
    </row>
    <row r="287" spans="1:19" s="152" customFormat="1" ht="11.5">
      <c r="A287" s="417"/>
      <c r="B287" s="259"/>
      <c r="C287" s="117" t="s">
        <v>723</v>
      </c>
      <c r="D287" s="150"/>
      <c r="E287" s="410"/>
      <c r="F287" s="258"/>
      <c r="G287" s="417"/>
      <c r="H287" s="417"/>
      <c r="I287" s="417"/>
      <c r="J287" s="417"/>
      <c r="K287" s="417"/>
      <c r="L287" s="417"/>
      <c r="M287" s="417"/>
      <c r="N287" s="417"/>
      <c r="O287" s="417"/>
      <c r="P287" s="417"/>
      <c r="Q287" s="417"/>
      <c r="R287" s="417"/>
      <c r="S287" s="417"/>
    </row>
    <row r="288" spans="1:19" s="152" customFormat="1" ht="11.5">
      <c r="A288" s="417"/>
      <c r="B288" s="259"/>
      <c r="C288" s="117" t="s">
        <v>724</v>
      </c>
      <c r="D288" s="150"/>
      <c r="E288" s="410"/>
      <c r="F288" s="258"/>
      <c r="G288" s="417"/>
      <c r="H288" s="417"/>
      <c r="I288" s="417"/>
      <c r="J288" s="417"/>
      <c r="K288" s="417"/>
      <c r="L288" s="417"/>
      <c r="M288" s="417"/>
      <c r="N288" s="417"/>
      <c r="O288" s="417"/>
      <c r="P288" s="417"/>
      <c r="Q288" s="417"/>
      <c r="R288" s="417"/>
      <c r="S288" s="417"/>
    </row>
    <row r="289" spans="1:19" s="152" customFormat="1" ht="11.5">
      <c r="A289" s="417"/>
      <c r="B289" s="259"/>
      <c r="C289" s="117" t="s">
        <v>343</v>
      </c>
      <c r="D289" s="150"/>
      <c r="E289" s="410"/>
      <c r="F289" s="258"/>
      <c r="G289" s="417"/>
      <c r="H289" s="417"/>
      <c r="I289" s="417"/>
      <c r="J289" s="417"/>
      <c r="K289" s="417"/>
      <c r="L289" s="417"/>
      <c r="M289" s="417"/>
      <c r="N289" s="417"/>
      <c r="O289" s="417"/>
      <c r="P289" s="417"/>
      <c r="Q289" s="417"/>
      <c r="R289" s="417"/>
      <c r="S289" s="417"/>
    </row>
    <row r="290" spans="1:19" s="152" customFormat="1" ht="11.5">
      <c r="A290" s="417"/>
      <c r="B290" s="259"/>
      <c r="C290" s="117"/>
      <c r="D290" s="150"/>
      <c r="E290" s="410"/>
      <c r="F290" s="258"/>
      <c r="G290" s="417"/>
      <c r="H290" s="417"/>
      <c r="I290" s="417"/>
      <c r="J290" s="417"/>
      <c r="K290" s="417"/>
      <c r="L290" s="417"/>
      <c r="M290" s="417"/>
      <c r="N290" s="417"/>
      <c r="O290" s="417"/>
      <c r="P290" s="417"/>
      <c r="Q290" s="417"/>
      <c r="R290" s="417"/>
      <c r="S290" s="417"/>
    </row>
    <row r="291" spans="1:19" s="152" customFormat="1" ht="11.5">
      <c r="A291" s="417"/>
      <c r="B291" s="259"/>
      <c r="C291" s="117" t="s">
        <v>725</v>
      </c>
      <c r="D291" s="150">
        <v>1</v>
      </c>
      <c r="E291" s="405"/>
      <c r="F291" s="155">
        <f>D291*E291</f>
        <v>0</v>
      </c>
      <c r="G291" s="417"/>
      <c r="H291" s="417"/>
      <c r="I291" s="417"/>
      <c r="J291" s="417"/>
      <c r="K291" s="417"/>
      <c r="L291" s="417"/>
      <c r="M291" s="417"/>
      <c r="N291" s="417"/>
      <c r="O291" s="417"/>
      <c r="P291" s="417"/>
      <c r="Q291" s="417"/>
      <c r="R291" s="417"/>
      <c r="S291" s="417"/>
    </row>
    <row r="292" spans="1:19" s="152" customFormat="1" ht="11.5">
      <c r="A292" s="417"/>
      <c r="B292" s="259"/>
      <c r="C292" s="117" t="s">
        <v>726</v>
      </c>
      <c r="D292" s="150">
        <v>1</v>
      </c>
      <c r="E292" s="405"/>
      <c r="F292" s="155">
        <f>D292*E292</f>
        <v>0</v>
      </c>
      <c r="G292" s="417"/>
      <c r="H292" s="417"/>
      <c r="I292" s="417"/>
      <c r="J292" s="417"/>
      <c r="K292" s="417"/>
      <c r="L292" s="417"/>
      <c r="M292" s="417"/>
      <c r="N292" s="417"/>
      <c r="O292" s="417"/>
      <c r="P292" s="417"/>
      <c r="Q292" s="417"/>
      <c r="R292" s="417"/>
      <c r="S292" s="417"/>
    </row>
    <row r="293" spans="1:19" s="174" customFormat="1" ht="11.5">
      <c r="A293" s="415"/>
      <c r="B293" s="239"/>
      <c r="C293" s="173"/>
      <c r="D293" s="169"/>
      <c r="E293" s="184"/>
      <c r="F293" s="164"/>
      <c r="G293" s="415"/>
      <c r="H293" s="415"/>
      <c r="I293" s="415"/>
      <c r="J293" s="415"/>
      <c r="K293" s="415"/>
      <c r="L293" s="415"/>
      <c r="M293" s="415"/>
      <c r="N293" s="415"/>
      <c r="O293" s="415"/>
      <c r="P293" s="415"/>
      <c r="Q293" s="415"/>
      <c r="R293" s="415"/>
      <c r="S293" s="415"/>
    </row>
    <row r="294" spans="1:19" s="152" customFormat="1" ht="11.5">
      <c r="A294" s="417"/>
      <c r="B294" s="235">
        <f>MAX($B$7:B293)+1</f>
        <v>24</v>
      </c>
      <c r="C294" s="143" t="s">
        <v>727</v>
      </c>
      <c r="D294" s="150"/>
      <c r="E294" s="410"/>
      <c r="F294" s="258"/>
      <c r="G294" s="417"/>
      <c r="H294" s="417"/>
      <c r="I294" s="417"/>
      <c r="J294" s="417"/>
      <c r="K294" s="417"/>
      <c r="L294" s="417"/>
      <c r="M294" s="417"/>
      <c r="N294" s="417"/>
      <c r="O294" s="417"/>
      <c r="P294" s="417"/>
      <c r="Q294" s="417"/>
      <c r="R294" s="417"/>
      <c r="S294" s="417"/>
    </row>
    <row r="295" spans="1:19" s="152" customFormat="1" ht="132.75" customHeight="1">
      <c r="A295" s="417"/>
      <c r="B295" s="259"/>
      <c r="C295" s="186" t="s">
        <v>728</v>
      </c>
      <c r="D295" s="150"/>
      <c r="E295" s="410"/>
      <c r="F295" s="258"/>
      <c r="G295" s="417"/>
      <c r="H295" s="417"/>
      <c r="I295" s="417"/>
      <c r="J295" s="417"/>
      <c r="K295" s="417"/>
      <c r="L295" s="417"/>
      <c r="M295" s="417"/>
      <c r="N295" s="417"/>
      <c r="O295" s="417"/>
      <c r="P295" s="417"/>
      <c r="Q295" s="417"/>
      <c r="R295" s="417"/>
      <c r="S295" s="417"/>
    </row>
    <row r="296" spans="1:19" s="152" customFormat="1" ht="11.5">
      <c r="A296" s="417"/>
      <c r="B296" s="259"/>
      <c r="C296" s="186"/>
      <c r="D296" s="150"/>
      <c r="E296" s="410"/>
      <c r="F296" s="258"/>
      <c r="G296" s="417"/>
      <c r="H296" s="417"/>
      <c r="I296" s="417"/>
      <c r="J296" s="417"/>
      <c r="K296" s="417"/>
      <c r="L296" s="417"/>
      <c r="M296" s="417"/>
      <c r="N296" s="417"/>
      <c r="O296" s="417"/>
      <c r="P296" s="417"/>
      <c r="Q296" s="417"/>
      <c r="R296" s="417"/>
      <c r="S296" s="417"/>
    </row>
    <row r="297" spans="1:19" s="152" customFormat="1" ht="11.5">
      <c r="A297" s="417"/>
      <c r="B297" s="259"/>
      <c r="C297" s="117" t="s">
        <v>525</v>
      </c>
      <c r="D297" s="150"/>
      <c r="E297" s="410"/>
      <c r="F297" s="258"/>
      <c r="G297" s="417"/>
      <c r="H297" s="417"/>
      <c r="I297" s="417"/>
      <c r="J297" s="417"/>
      <c r="K297" s="417"/>
      <c r="L297" s="417"/>
      <c r="M297" s="417"/>
      <c r="N297" s="417"/>
      <c r="O297" s="417"/>
      <c r="P297" s="417"/>
      <c r="Q297" s="417"/>
      <c r="R297" s="417"/>
      <c r="S297" s="417"/>
    </row>
    <row r="298" spans="1:19" s="152" customFormat="1" ht="11.5">
      <c r="A298" s="417"/>
      <c r="B298" s="259"/>
      <c r="C298" s="117" t="s">
        <v>723</v>
      </c>
      <c r="D298" s="150"/>
      <c r="E298" s="410"/>
      <c r="F298" s="258"/>
      <c r="G298" s="417"/>
      <c r="H298" s="417"/>
      <c r="I298" s="417"/>
      <c r="J298" s="417"/>
      <c r="K298" s="417"/>
      <c r="L298" s="417"/>
      <c r="M298" s="417"/>
      <c r="N298" s="417"/>
      <c r="O298" s="417"/>
      <c r="P298" s="417"/>
      <c r="Q298" s="417"/>
      <c r="R298" s="417"/>
      <c r="S298" s="417"/>
    </row>
    <row r="299" spans="1:19" s="152" customFormat="1" ht="11.5">
      <c r="A299" s="417"/>
      <c r="B299" s="259"/>
      <c r="C299" s="117" t="s">
        <v>729</v>
      </c>
      <c r="D299" s="150"/>
      <c r="E299" s="410"/>
      <c r="F299" s="258"/>
      <c r="G299" s="417"/>
      <c r="H299" s="417"/>
      <c r="I299" s="417"/>
      <c r="J299" s="417"/>
      <c r="K299" s="417"/>
      <c r="L299" s="417"/>
      <c r="M299" s="417"/>
      <c r="N299" s="417"/>
      <c r="O299" s="417"/>
      <c r="P299" s="417"/>
      <c r="Q299" s="417"/>
      <c r="R299" s="417"/>
      <c r="S299" s="417"/>
    </row>
    <row r="300" spans="1:19" s="152" customFormat="1" ht="11.5">
      <c r="A300" s="417"/>
      <c r="B300" s="259"/>
      <c r="C300" s="117" t="s">
        <v>343</v>
      </c>
      <c r="D300" s="150"/>
      <c r="E300" s="410"/>
      <c r="F300" s="258"/>
      <c r="G300" s="417"/>
      <c r="H300" s="417"/>
      <c r="I300" s="417"/>
      <c r="J300" s="417"/>
      <c r="K300" s="417"/>
      <c r="L300" s="417"/>
      <c r="M300" s="417"/>
      <c r="N300" s="417"/>
      <c r="O300" s="417"/>
      <c r="P300" s="417"/>
      <c r="Q300" s="417"/>
      <c r="R300" s="417"/>
      <c r="S300" s="417"/>
    </row>
    <row r="301" spans="1:19" s="152" customFormat="1" ht="11.5">
      <c r="A301" s="417"/>
      <c r="B301" s="259"/>
      <c r="C301" s="117"/>
      <c r="D301" s="150"/>
      <c r="E301" s="410"/>
      <c r="F301" s="258"/>
      <c r="G301" s="417"/>
      <c r="H301" s="417"/>
      <c r="I301" s="417"/>
      <c r="J301" s="417"/>
      <c r="K301" s="417"/>
      <c r="L301" s="417"/>
      <c r="M301" s="417"/>
      <c r="N301" s="417"/>
      <c r="O301" s="417"/>
      <c r="P301" s="417"/>
      <c r="Q301" s="417"/>
      <c r="R301" s="417"/>
      <c r="S301" s="417"/>
    </row>
    <row r="302" spans="1:19" s="152" customFormat="1" ht="11.5">
      <c r="A302" s="417"/>
      <c r="B302" s="259"/>
      <c r="C302" s="117" t="s">
        <v>730</v>
      </c>
      <c r="D302" s="150">
        <v>1</v>
      </c>
      <c r="E302" s="405"/>
      <c r="F302" s="155">
        <f>D302*E302</f>
        <v>0</v>
      </c>
      <c r="G302" s="417"/>
      <c r="H302" s="417"/>
      <c r="I302" s="417"/>
      <c r="J302" s="417"/>
      <c r="K302" s="417"/>
      <c r="L302" s="417"/>
      <c r="M302" s="417"/>
      <c r="N302" s="417"/>
      <c r="O302" s="417"/>
      <c r="P302" s="417"/>
      <c r="Q302" s="417"/>
      <c r="R302" s="417"/>
      <c r="S302" s="417"/>
    </row>
    <row r="303" spans="1:19" s="174" customFormat="1" ht="11.5">
      <c r="A303" s="415"/>
      <c r="B303" s="239"/>
      <c r="C303" s="173"/>
      <c r="D303" s="169"/>
      <c r="E303" s="184"/>
      <c r="F303" s="164"/>
      <c r="G303" s="415"/>
      <c r="H303" s="415"/>
      <c r="I303" s="415"/>
      <c r="J303" s="415"/>
      <c r="K303" s="415"/>
      <c r="L303" s="415"/>
      <c r="M303" s="415"/>
      <c r="N303" s="415"/>
      <c r="O303" s="415"/>
      <c r="P303" s="415"/>
      <c r="Q303" s="415"/>
      <c r="R303" s="415"/>
      <c r="S303" s="415"/>
    </row>
    <row r="304" spans="1:19" s="200" customFormat="1" ht="11.5">
      <c r="A304" s="415"/>
      <c r="B304" s="235">
        <f>MAX($B$10:B303)+1</f>
        <v>25</v>
      </c>
      <c r="C304" s="143" t="s">
        <v>731</v>
      </c>
      <c r="D304" s="169"/>
      <c r="E304" s="184"/>
      <c r="F304" s="164"/>
      <c r="G304" s="428"/>
      <c r="H304" s="415"/>
      <c r="I304" s="415"/>
      <c r="J304" s="415"/>
      <c r="K304" s="415"/>
      <c r="L304" s="415"/>
      <c r="M304" s="415"/>
      <c r="N304" s="415"/>
      <c r="O304" s="415"/>
      <c r="P304" s="415"/>
      <c r="Q304" s="415"/>
      <c r="R304" s="415"/>
      <c r="S304" s="415"/>
    </row>
    <row r="305" spans="1:19" s="200" customFormat="1" ht="57.5">
      <c r="A305" s="415"/>
      <c r="B305" s="239"/>
      <c r="C305" s="186" t="s">
        <v>732</v>
      </c>
      <c r="D305" s="169"/>
      <c r="E305" s="184"/>
      <c r="F305" s="164"/>
      <c r="G305" s="428"/>
      <c r="H305" s="415"/>
      <c r="I305" s="415"/>
      <c r="J305" s="415"/>
      <c r="K305" s="415"/>
      <c r="L305" s="415"/>
      <c r="M305" s="415"/>
      <c r="N305" s="415"/>
      <c r="O305" s="415"/>
      <c r="P305" s="415"/>
      <c r="Q305" s="415"/>
      <c r="R305" s="415"/>
      <c r="S305" s="415"/>
    </row>
    <row r="306" spans="1:19" s="200" customFormat="1" ht="23">
      <c r="A306" s="415"/>
      <c r="B306" s="239"/>
      <c r="C306" s="260" t="s">
        <v>733</v>
      </c>
      <c r="D306" s="169"/>
      <c r="E306" s="184"/>
      <c r="F306" s="164"/>
      <c r="G306" s="428"/>
      <c r="H306" s="415"/>
      <c r="I306" s="415"/>
      <c r="J306" s="415"/>
      <c r="K306" s="415"/>
      <c r="L306" s="415"/>
      <c r="M306" s="415"/>
      <c r="N306" s="415"/>
      <c r="O306" s="415"/>
      <c r="P306" s="415"/>
      <c r="Q306" s="415"/>
      <c r="R306" s="415"/>
      <c r="S306" s="415"/>
    </row>
    <row r="307" spans="1:19" s="200" customFormat="1" ht="11.5">
      <c r="A307" s="415"/>
      <c r="B307" s="239"/>
      <c r="C307" s="117" t="s">
        <v>525</v>
      </c>
      <c r="D307" s="169"/>
      <c r="E307" s="184"/>
      <c r="F307" s="164"/>
      <c r="G307" s="428"/>
      <c r="H307" s="415"/>
      <c r="I307" s="415"/>
      <c r="J307" s="415"/>
      <c r="K307" s="415"/>
      <c r="L307" s="415"/>
      <c r="M307" s="415"/>
      <c r="N307" s="415"/>
      <c r="O307" s="415"/>
      <c r="P307" s="415"/>
      <c r="Q307" s="415"/>
      <c r="R307" s="415"/>
      <c r="S307" s="415"/>
    </row>
    <row r="308" spans="1:19" s="200" customFormat="1" ht="11.5">
      <c r="A308" s="415"/>
      <c r="B308" s="239"/>
      <c r="C308" s="117" t="s">
        <v>687</v>
      </c>
      <c r="D308" s="169"/>
      <c r="E308" s="184"/>
      <c r="F308" s="164"/>
      <c r="G308" s="428"/>
      <c r="H308" s="415"/>
      <c r="I308" s="415"/>
      <c r="J308" s="415"/>
      <c r="K308" s="415"/>
      <c r="L308" s="415"/>
      <c r="M308" s="415"/>
      <c r="N308" s="415"/>
      <c r="O308" s="415"/>
      <c r="P308" s="415"/>
      <c r="Q308" s="415"/>
      <c r="R308" s="415"/>
      <c r="S308" s="415"/>
    </row>
    <row r="309" spans="1:19" s="200" customFormat="1" ht="11.5">
      <c r="A309" s="415"/>
      <c r="B309" s="239"/>
      <c r="C309" s="117" t="s">
        <v>734</v>
      </c>
      <c r="D309" s="169"/>
      <c r="E309" s="184"/>
      <c r="F309" s="164"/>
      <c r="G309" s="428"/>
      <c r="H309" s="415"/>
      <c r="I309" s="415"/>
      <c r="J309" s="415"/>
      <c r="K309" s="415"/>
      <c r="L309" s="415"/>
      <c r="M309" s="415"/>
      <c r="N309" s="415"/>
      <c r="O309" s="415"/>
      <c r="P309" s="415"/>
      <c r="Q309" s="415"/>
      <c r="R309" s="415"/>
      <c r="S309" s="415"/>
    </row>
    <row r="310" spans="1:19" s="200" customFormat="1" ht="11.5">
      <c r="A310" s="415"/>
      <c r="B310" s="239"/>
      <c r="C310" s="117" t="s">
        <v>343</v>
      </c>
      <c r="D310" s="169"/>
      <c r="E310" s="184"/>
      <c r="F310" s="164"/>
      <c r="G310" s="428"/>
      <c r="H310" s="415"/>
      <c r="I310" s="415"/>
      <c r="J310" s="415"/>
      <c r="K310" s="415"/>
      <c r="L310" s="415"/>
      <c r="M310" s="415"/>
      <c r="N310" s="415"/>
      <c r="O310" s="415"/>
      <c r="P310" s="415"/>
      <c r="Q310" s="415"/>
      <c r="R310" s="415"/>
      <c r="S310" s="415"/>
    </row>
    <row r="311" spans="1:19" s="200" customFormat="1" ht="11.5">
      <c r="A311" s="415"/>
      <c r="B311" s="239"/>
      <c r="C311" s="117"/>
      <c r="D311" s="169"/>
      <c r="E311" s="184"/>
      <c r="F311" s="164"/>
      <c r="G311" s="428"/>
      <c r="H311" s="415"/>
      <c r="I311" s="415"/>
      <c r="J311" s="415"/>
      <c r="K311" s="415"/>
      <c r="L311" s="415"/>
      <c r="M311" s="415"/>
      <c r="N311" s="415"/>
      <c r="O311" s="415"/>
      <c r="P311" s="415"/>
      <c r="Q311" s="415"/>
      <c r="R311" s="415"/>
      <c r="S311" s="415"/>
    </row>
    <row r="312" spans="1:19" s="200" customFormat="1" ht="11.5">
      <c r="A312" s="415"/>
      <c r="B312" s="239"/>
      <c r="C312" s="117" t="s">
        <v>735</v>
      </c>
      <c r="D312" s="169">
        <v>4</v>
      </c>
      <c r="E312" s="405"/>
      <c r="F312" s="206">
        <f>D312*E312</f>
        <v>0</v>
      </c>
      <c r="G312" s="428"/>
      <c r="H312" s="415"/>
      <c r="I312" s="415"/>
      <c r="J312" s="415"/>
      <c r="K312" s="415"/>
      <c r="L312" s="415"/>
      <c r="M312" s="415"/>
      <c r="N312" s="415"/>
      <c r="O312" s="415"/>
      <c r="P312" s="415"/>
      <c r="Q312" s="415"/>
      <c r="R312" s="415"/>
      <c r="S312" s="415"/>
    </row>
    <row r="313" spans="1:19" s="200" customFormat="1" ht="11.5">
      <c r="A313" s="415"/>
      <c r="B313" s="239"/>
      <c r="C313" s="117"/>
      <c r="D313" s="169"/>
      <c r="E313" s="184"/>
      <c r="F313" s="164"/>
      <c r="G313" s="428"/>
      <c r="H313" s="415"/>
      <c r="I313" s="415"/>
      <c r="J313" s="415"/>
      <c r="K313" s="415"/>
      <c r="L313" s="415"/>
      <c r="M313" s="415"/>
      <c r="N313" s="415"/>
      <c r="O313" s="415"/>
      <c r="P313" s="415"/>
      <c r="Q313" s="415"/>
      <c r="R313" s="415"/>
      <c r="S313" s="415"/>
    </row>
    <row r="314" spans="1:19" s="200" customFormat="1" ht="11.5">
      <c r="A314" s="415"/>
      <c r="B314" s="235">
        <f>MAX($B$10:B313)+1</f>
        <v>26</v>
      </c>
      <c r="C314" s="143" t="s">
        <v>736</v>
      </c>
      <c r="D314" s="169"/>
      <c r="E314" s="184"/>
      <c r="F314" s="164"/>
      <c r="G314" s="428"/>
      <c r="H314" s="415"/>
      <c r="I314" s="415"/>
      <c r="J314" s="415"/>
      <c r="K314" s="415"/>
      <c r="L314" s="415"/>
      <c r="M314" s="415"/>
      <c r="N314" s="415"/>
      <c r="O314" s="415"/>
      <c r="P314" s="415"/>
      <c r="Q314" s="415"/>
      <c r="R314" s="415"/>
      <c r="S314" s="415"/>
    </row>
    <row r="315" spans="1:19" s="200" customFormat="1" ht="69">
      <c r="A315" s="415"/>
      <c r="B315" s="239"/>
      <c r="C315" s="186" t="s">
        <v>737</v>
      </c>
      <c r="D315" s="169"/>
      <c r="E315" s="184"/>
      <c r="F315" s="164"/>
      <c r="G315" s="428"/>
      <c r="H315" s="415"/>
      <c r="I315" s="415"/>
      <c r="J315" s="415"/>
      <c r="K315" s="415"/>
      <c r="L315" s="415"/>
      <c r="M315" s="415"/>
      <c r="N315" s="415"/>
      <c r="O315" s="415"/>
      <c r="P315" s="415"/>
      <c r="Q315" s="415"/>
      <c r="R315" s="415"/>
      <c r="S315" s="415"/>
    </row>
    <row r="316" spans="1:19" s="200" customFormat="1" ht="11.5">
      <c r="A316" s="415"/>
      <c r="B316" s="239"/>
      <c r="C316" s="260" t="s">
        <v>738</v>
      </c>
      <c r="D316" s="169"/>
      <c r="E316" s="184"/>
      <c r="F316" s="164"/>
      <c r="G316" s="428"/>
      <c r="H316" s="415"/>
      <c r="I316" s="415"/>
      <c r="J316" s="415"/>
      <c r="K316" s="415"/>
      <c r="L316" s="415"/>
      <c r="M316" s="415"/>
      <c r="N316" s="415"/>
      <c r="O316" s="415"/>
      <c r="P316" s="415"/>
      <c r="Q316" s="415"/>
      <c r="R316" s="415"/>
      <c r="S316" s="415"/>
    </row>
    <row r="317" spans="1:19" s="200" customFormat="1" ht="11.5">
      <c r="A317" s="415"/>
      <c r="B317" s="239"/>
      <c r="C317" s="117" t="s">
        <v>525</v>
      </c>
      <c r="D317" s="169"/>
      <c r="E317" s="184"/>
      <c r="F317" s="164"/>
      <c r="G317" s="428"/>
      <c r="H317" s="415"/>
      <c r="I317" s="415"/>
      <c r="J317" s="415"/>
      <c r="K317" s="415"/>
      <c r="L317" s="415"/>
      <c r="M317" s="415"/>
      <c r="N317" s="415"/>
      <c r="O317" s="415"/>
      <c r="P317" s="415"/>
      <c r="Q317" s="415"/>
      <c r="R317" s="415"/>
      <c r="S317" s="415"/>
    </row>
    <row r="318" spans="1:19" s="200" customFormat="1" ht="11.5">
      <c r="A318" s="415"/>
      <c r="B318" s="239"/>
      <c r="C318" s="117" t="s">
        <v>687</v>
      </c>
      <c r="D318" s="169"/>
      <c r="E318" s="184"/>
      <c r="F318" s="164"/>
      <c r="G318" s="428"/>
      <c r="H318" s="415"/>
      <c r="I318" s="415"/>
      <c r="J318" s="415"/>
      <c r="K318" s="415"/>
      <c r="L318" s="415"/>
      <c r="M318" s="415"/>
      <c r="N318" s="415"/>
      <c r="O318" s="415"/>
      <c r="P318" s="415"/>
      <c r="Q318" s="415"/>
      <c r="R318" s="415"/>
      <c r="S318" s="415"/>
    </row>
    <row r="319" spans="1:19" s="200" customFormat="1" ht="11.5">
      <c r="A319" s="415"/>
      <c r="B319" s="239"/>
      <c r="C319" s="117" t="s">
        <v>739</v>
      </c>
      <c r="D319" s="169"/>
      <c r="E319" s="184"/>
      <c r="F319" s="164"/>
      <c r="G319" s="428"/>
      <c r="H319" s="415"/>
      <c r="I319" s="415"/>
      <c r="J319" s="415"/>
      <c r="K319" s="415"/>
      <c r="L319" s="415"/>
      <c r="M319" s="415"/>
      <c r="N319" s="415"/>
      <c r="O319" s="415"/>
      <c r="P319" s="415"/>
      <c r="Q319" s="415"/>
      <c r="R319" s="415"/>
      <c r="S319" s="415"/>
    </row>
    <row r="320" spans="1:19" s="200" customFormat="1" ht="11.5">
      <c r="A320" s="415"/>
      <c r="B320" s="239"/>
      <c r="C320" s="117" t="s">
        <v>343</v>
      </c>
      <c r="D320" s="169"/>
      <c r="E320" s="184"/>
      <c r="F320" s="164"/>
      <c r="G320" s="428"/>
      <c r="H320" s="415"/>
      <c r="I320" s="415"/>
      <c r="J320" s="415"/>
      <c r="K320" s="415"/>
      <c r="L320" s="415"/>
      <c r="M320" s="415"/>
      <c r="N320" s="415"/>
      <c r="O320" s="415"/>
      <c r="P320" s="415"/>
      <c r="Q320" s="415"/>
      <c r="R320" s="415"/>
      <c r="S320" s="415"/>
    </row>
    <row r="321" spans="1:19" s="200" customFormat="1" ht="11.5">
      <c r="A321" s="415"/>
      <c r="B321" s="239"/>
      <c r="C321" s="117"/>
      <c r="D321" s="169"/>
      <c r="E321" s="184"/>
      <c r="F321" s="164"/>
      <c r="G321" s="428"/>
      <c r="H321" s="415"/>
      <c r="I321" s="415"/>
      <c r="J321" s="415"/>
      <c r="K321" s="415"/>
      <c r="L321" s="415"/>
      <c r="M321" s="415"/>
      <c r="N321" s="415"/>
      <c r="O321" s="415"/>
      <c r="P321" s="415"/>
      <c r="Q321" s="415"/>
      <c r="R321" s="415"/>
      <c r="S321" s="415"/>
    </row>
    <row r="322" spans="1:19" s="200" customFormat="1" ht="11.5">
      <c r="A322" s="415"/>
      <c r="B322" s="239"/>
      <c r="C322" s="117" t="s">
        <v>740</v>
      </c>
      <c r="D322" s="169">
        <v>2</v>
      </c>
      <c r="E322" s="405"/>
      <c r="F322" s="206">
        <f>D322*E322</f>
        <v>0</v>
      </c>
      <c r="G322" s="428"/>
      <c r="H322" s="415"/>
      <c r="I322" s="415"/>
      <c r="J322" s="415"/>
      <c r="K322" s="415"/>
      <c r="L322" s="415"/>
      <c r="M322" s="415"/>
      <c r="N322" s="415"/>
      <c r="O322" s="415"/>
      <c r="P322" s="415"/>
      <c r="Q322" s="415"/>
      <c r="R322" s="415"/>
      <c r="S322" s="415"/>
    </row>
    <row r="323" spans="1:19" s="200" customFormat="1" ht="11.5">
      <c r="A323" s="415"/>
      <c r="B323" s="239"/>
      <c r="C323" s="117"/>
      <c r="D323" s="169"/>
      <c r="E323" s="184"/>
      <c r="F323" s="164"/>
      <c r="G323" s="428"/>
      <c r="H323" s="415"/>
      <c r="I323" s="415"/>
      <c r="J323" s="415"/>
      <c r="K323" s="415"/>
      <c r="L323" s="415"/>
      <c r="M323" s="415"/>
      <c r="N323" s="415"/>
      <c r="O323" s="415"/>
      <c r="P323" s="415"/>
      <c r="Q323" s="415"/>
      <c r="R323" s="415"/>
      <c r="S323" s="415"/>
    </row>
    <row r="324" spans="1:19" s="152" customFormat="1" ht="11.5">
      <c r="A324" s="417"/>
      <c r="B324" s="235">
        <f>MAX($B$7:B323)+1</f>
        <v>27</v>
      </c>
      <c r="C324" s="143" t="s">
        <v>741</v>
      </c>
      <c r="D324" s="150"/>
      <c r="E324" s="410"/>
      <c r="F324" s="258"/>
      <c r="G324" s="417"/>
      <c r="H324" s="417"/>
      <c r="I324" s="417"/>
      <c r="J324" s="417"/>
      <c r="K324" s="417"/>
      <c r="L324" s="417"/>
      <c r="M324" s="417"/>
      <c r="N324" s="417"/>
      <c r="O324" s="417"/>
      <c r="P324" s="417"/>
      <c r="Q324" s="417"/>
      <c r="R324" s="417"/>
      <c r="S324" s="417"/>
    </row>
    <row r="325" spans="1:19" s="152" customFormat="1" ht="11.5">
      <c r="A325" s="417"/>
      <c r="B325" s="259"/>
      <c r="C325" s="117" t="s">
        <v>742</v>
      </c>
      <c r="D325" s="150"/>
      <c r="E325" s="410"/>
      <c r="F325" s="258"/>
      <c r="G325" s="417"/>
      <c r="H325" s="417"/>
      <c r="I325" s="417"/>
      <c r="J325" s="417"/>
      <c r="K325" s="417"/>
      <c r="L325" s="417"/>
      <c r="M325" s="417"/>
      <c r="N325" s="417"/>
      <c r="O325" s="417"/>
      <c r="P325" s="417"/>
      <c r="Q325" s="417"/>
      <c r="R325" s="417"/>
      <c r="S325" s="417"/>
    </row>
    <row r="326" spans="1:19" s="152" customFormat="1" ht="11.5">
      <c r="A326" s="417"/>
      <c r="B326" s="259"/>
      <c r="C326" s="117" t="s">
        <v>743</v>
      </c>
      <c r="D326" s="150"/>
      <c r="E326" s="410"/>
      <c r="F326" s="258"/>
      <c r="G326" s="417"/>
      <c r="H326" s="417"/>
      <c r="I326" s="417"/>
      <c r="J326" s="417"/>
      <c r="K326" s="417"/>
      <c r="L326" s="417"/>
      <c r="M326" s="417"/>
      <c r="N326" s="417"/>
      <c r="O326" s="417"/>
      <c r="P326" s="417"/>
      <c r="Q326" s="417"/>
      <c r="R326" s="417"/>
      <c r="S326" s="417"/>
    </row>
    <row r="327" spans="1:19" s="152" customFormat="1" ht="11.5">
      <c r="A327" s="417"/>
      <c r="B327" s="259"/>
      <c r="C327" s="117" t="s">
        <v>744</v>
      </c>
      <c r="D327" s="150"/>
      <c r="E327" s="410"/>
      <c r="F327" s="258"/>
      <c r="G327" s="417"/>
      <c r="H327" s="417"/>
      <c r="I327" s="417"/>
      <c r="J327" s="417"/>
      <c r="K327" s="417"/>
      <c r="L327" s="417"/>
      <c r="M327" s="417"/>
      <c r="N327" s="417"/>
      <c r="O327" s="417"/>
      <c r="P327" s="417"/>
      <c r="Q327" s="417"/>
      <c r="R327" s="417"/>
      <c r="S327" s="417"/>
    </row>
    <row r="328" spans="1:19" s="152" customFormat="1" ht="11.5">
      <c r="A328" s="417"/>
      <c r="B328" s="259"/>
      <c r="C328" s="117" t="s">
        <v>745</v>
      </c>
      <c r="D328" s="150"/>
      <c r="E328" s="410"/>
      <c r="F328" s="258"/>
      <c r="G328" s="417"/>
      <c r="H328" s="417"/>
      <c r="I328" s="417"/>
      <c r="J328" s="417"/>
      <c r="K328" s="417"/>
      <c r="L328" s="417"/>
      <c r="M328" s="417"/>
      <c r="N328" s="417"/>
      <c r="O328" s="417"/>
      <c r="P328" s="417"/>
      <c r="Q328" s="417"/>
      <c r="R328" s="417"/>
      <c r="S328" s="417"/>
    </row>
    <row r="329" spans="1:19" s="263" customFormat="1" ht="11.5">
      <c r="A329" s="419"/>
      <c r="B329" s="259"/>
      <c r="C329" s="143" t="s">
        <v>746</v>
      </c>
      <c r="D329" s="261"/>
      <c r="E329" s="411"/>
      <c r="F329" s="262"/>
      <c r="G329" s="419"/>
      <c r="H329" s="419"/>
      <c r="I329" s="419"/>
      <c r="J329" s="419"/>
      <c r="K329" s="419"/>
      <c r="L329" s="419"/>
      <c r="M329" s="419"/>
      <c r="N329" s="419"/>
      <c r="O329" s="419"/>
      <c r="P329" s="419"/>
      <c r="Q329" s="419"/>
      <c r="R329" s="419"/>
      <c r="S329" s="419"/>
    </row>
    <row r="330" spans="1:19" s="152" customFormat="1" ht="11.5">
      <c r="A330" s="417"/>
      <c r="B330" s="259"/>
      <c r="C330" s="117" t="s">
        <v>525</v>
      </c>
      <c r="D330" s="150"/>
      <c r="E330" s="410"/>
      <c r="F330" s="258"/>
      <c r="G330" s="417"/>
      <c r="H330" s="417"/>
      <c r="I330" s="417"/>
      <c r="J330" s="417"/>
      <c r="K330" s="417"/>
      <c r="L330" s="417"/>
      <c r="M330" s="417"/>
      <c r="N330" s="417"/>
      <c r="O330" s="417"/>
      <c r="P330" s="417"/>
      <c r="Q330" s="417"/>
      <c r="R330" s="417"/>
      <c r="S330" s="417"/>
    </row>
    <row r="331" spans="1:19" s="152" customFormat="1" ht="11.5">
      <c r="A331" s="417"/>
      <c r="B331" s="259"/>
      <c r="C331" s="117" t="s">
        <v>687</v>
      </c>
      <c r="D331" s="150"/>
      <c r="E331" s="410"/>
      <c r="F331" s="258"/>
      <c r="G331" s="417"/>
      <c r="H331" s="417"/>
      <c r="I331" s="417"/>
      <c r="J331" s="417"/>
      <c r="K331" s="417"/>
      <c r="L331" s="417"/>
      <c r="M331" s="417"/>
      <c r="N331" s="417"/>
      <c r="O331" s="417"/>
      <c r="P331" s="417"/>
      <c r="Q331" s="417"/>
      <c r="R331" s="417"/>
      <c r="S331" s="417"/>
    </row>
    <row r="332" spans="1:19" s="152" customFormat="1" ht="11.5">
      <c r="A332" s="417"/>
      <c r="B332" s="259"/>
      <c r="C332" s="117" t="s">
        <v>747</v>
      </c>
      <c r="D332" s="150"/>
      <c r="E332" s="410"/>
      <c r="F332" s="258"/>
      <c r="G332" s="417"/>
      <c r="H332" s="417"/>
      <c r="I332" s="417"/>
      <c r="J332" s="417"/>
      <c r="K332" s="417"/>
      <c r="L332" s="417"/>
      <c r="M332" s="417"/>
      <c r="N332" s="417"/>
      <c r="O332" s="417"/>
      <c r="P332" s="417"/>
      <c r="Q332" s="417"/>
      <c r="R332" s="417"/>
      <c r="S332" s="417"/>
    </row>
    <row r="333" spans="1:19" s="152" customFormat="1" ht="11.5">
      <c r="A333" s="417"/>
      <c r="B333" s="259"/>
      <c r="C333" s="117" t="s">
        <v>343</v>
      </c>
      <c r="D333" s="150"/>
      <c r="E333" s="410"/>
      <c r="F333" s="258"/>
      <c r="G333" s="417"/>
      <c r="H333" s="417"/>
      <c r="I333" s="417"/>
      <c r="J333" s="417"/>
      <c r="K333" s="417"/>
      <c r="L333" s="417"/>
      <c r="M333" s="417"/>
      <c r="N333" s="417"/>
      <c r="O333" s="417"/>
      <c r="P333" s="417"/>
      <c r="Q333" s="417"/>
      <c r="R333" s="417"/>
      <c r="S333" s="417"/>
    </row>
    <row r="334" spans="1:19" s="152" customFormat="1" ht="11.5">
      <c r="A334" s="417"/>
      <c r="B334" s="259"/>
      <c r="C334" s="117"/>
      <c r="D334" s="150"/>
      <c r="E334" s="410"/>
      <c r="F334" s="258"/>
      <c r="G334" s="417"/>
      <c r="H334" s="417"/>
      <c r="I334" s="417"/>
      <c r="J334" s="417"/>
      <c r="K334" s="417"/>
      <c r="L334" s="417"/>
      <c r="M334" s="417"/>
      <c r="N334" s="417"/>
      <c r="O334" s="417"/>
      <c r="P334" s="417"/>
      <c r="Q334" s="417"/>
      <c r="R334" s="417"/>
      <c r="S334" s="417"/>
    </row>
    <row r="335" spans="1:19" s="152" customFormat="1" ht="11.5">
      <c r="A335" s="417"/>
      <c r="B335" s="259"/>
      <c r="C335" s="117" t="s">
        <v>748</v>
      </c>
      <c r="D335" s="169">
        <v>2</v>
      </c>
      <c r="E335" s="405"/>
      <c r="F335" s="206">
        <f t="shared" ref="F335:F336" si="6">D335*E335</f>
        <v>0</v>
      </c>
      <c r="G335" s="428"/>
      <c r="H335" s="417"/>
      <c r="I335" s="417"/>
      <c r="J335" s="417"/>
      <c r="K335" s="417"/>
      <c r="L335" s="417"/>
      <c r="M335" s="417"/>
      <c r="N335" s="417"/>
      <c r="O335" s="417"/>
      <c r="P335" s="417"/>
      <c r="Q335" s="417"/>
      <c r="R335" s="417"/>
      <c r="S335" s="417"/>
    </row>
    <row r="336" spans="1:19" s="152" customFormat="1" ht="11.5">
      <c r="A336" s="417"/>
      <c r="B336" s="259"/>
      <c r="C336" s="117" t="s">
        <v>749</v>
      </c>
      <c r="D336" s="169">
        <v>2</v>
      </c>
      <c r="E336" s="405"/>
      <c r="F336" s="206">
        <f t="shared" si="6"/>
        <v>0</v>
      </c>
      <c r="G336" s="428"/>
      <c r="H336" s="417"/>
      <c r="I336" s="417"/>
      <c r="J336" s="417"/>
      <c r="K336" s="417"/>
      <c r="L336" s="417"/>
      <c r="M336" s="417"/>
      <c r="N336" s="417"/>
      <c r="O336" s="417"/>
      <c r="P336" s="417"/>
      <c r="Q336" s="417"/>
      <c r="R336" s="417"/>
      <c r="S336" s="417"/>
    </row>
    <row r="337" spans="1:19" s="174" customFormat="1" ht="11.5">
      <c r="A337" s="415"/>
      <c r="B337" s="239"/>
      <c r="C337" s="173"/>
      <c r="D337" s="169"/>
      <c r="E337" s="184"/>
      <c r="F337" s="164"/>
      <c r="G337" s="415"/>
      <c r="H337" s="415"/>
      <c r="I337" s="415"/>
      <c r="J337" s="415"/>
      <c r="K337" s="415"/>
      <c r="L337" s="415"/>
      <c r="M337" s="415"/>
      <c r="N337" s="415"/>
      <c r="O337" s="415"/>
      <c r="P337" s="415"/>
      <c r="Q337" s="415"/>
      <c r="R337" s="415"/>
      <c r="S337" s="415"/>
    </row>
    <row r="338" spans="1:19" s="152" customFormat="1" ht="11.5">
      <c r="A338" s="417"/>
      <c r="B338" s="235">
        <f>MAX($B$7:B336)+1</f>
        <v>28</v>
      </c>
      <c r="C338" s="143" t="s">
        <v>750</v>
      </c>
      <c r="D338" s="150"/>
      <c r="E338" s="410"/>
      <c r="F338" s="258"/>
      <c r="G338" s="417"/>
      <c r="H338" s="417"/>
      <c r="I338" s="417"/>
      <c r="J338" s="417"/>
      <c r="K338" s="417"/>
      <c r="L338" s="417"/>
      <c r="M338" s="417"/>
      <c r="N338" s="417"/>
      <c r="O338" s="417"/>
      <c r="P338" s="417"/>
      <c r="Q338" s="417"/>
      <c r="R338" s="417"/>
      <c r="S338" s="417"/>
    </row>
    <row r="339" spans="1:19" s="152" customFormat="1" ht="11.5">
      <c r="A339" s="417"/>
      <c r="B339" s="259"/>
      <c r="C339" s="117" t="s">
        <v>751</v>
      </c>
      <c r="D339" s="150"/>
      <c r="E339" s="410"/>
      <c r="F339" s="258"/>
      <c r="G339" s="417"/>
      <c r="H339" s="417"/>
      <c r="I339" s="417"/>
      <c r="J339" s="417"/>
      <c r="K339" s="417"/>
      <c r="L339" s="417"/>
      <c r="M339" s="417"/>
      <c r="N339" s="417"/>
      <c r="O339" s="417"/>
      <c r="P339" s="417"/>
      <c r="Q339" s="417"/>
      <c r="R339" s="417"/>
      <c r="S339" s="417"/>
    </row>
    <row r="340" spans="1:19" s="152" customFormat="1" ht="11.5">
      <c r="A340" s="417"/>
      <c r="B340" s="259"/>
      <c r="C340" s="117" t="s">
        <v>743</v>
      </c>
      <c r="D340" s="150"/>
      <c r="E340" s="410"/>
      <c r="F340" s="258"/>
      <c r="G340" s="417"/>
      <c r="H340" s="417"/>
      <c r="I340" s="417"/>
      <c r="J340" s="417"/>
      <c r="K340" s="417"/>
      <c r="L340" s="417"/>
      <c r="M340" s="417"/>
      <c r="N340" s="417"/>
      <c r="O340" s="417"/>
      <c r="P340" s="417"/>
      <c r="Q340" s="417"/>
      <c r="R340" s="417"/>
      <c r="S340" s="417"/>
    </row>
    <row r="341" spans="1:19" s="152" customFormat="1" ht="11.5">
      <c r="A341" s="417"/>
      <c r="B341" s="259"/>
      <c r="C341" s="117" t="s">
        <v>744</v>
      </c>
      <c r="D341" s="150"/>
      <c r="E341" s="410"/>
      <c r="F341" s="258"/>
      <c r="G341" s="417"/>
      <c r="H341" s="417"/>
      <c r="I341" s="417"/>
      <c r="J341" s="417"/>
      <c r="K341" s="417"/>
      <c r="L341" s="417"/>
      <c r="M341" s="417"/>
      <c r="N341" s="417"/>
      <c r="O341" s="417"/>
      <c r="P341" s="417"/>
      <c r="Q341" s="417"/>
      <c r="R341" s="417"/>
      <c r="S341" s="417"/>
    </row>
    <row r="342" spans="1:19" s="152" customFormat="1" ht="11.5">
      <c r="A342" s="417"/>
      <c r="B342" s="259"/>
      <c r="C342" s="117" t="s">
        <v>745</v>
      </c>
      <c r="D342" s="150"/>
      <c r="E342" s="410"/>
      <c r="F342" s="258"/>
      <c r="G342" s="417"/>
      <c r="H342" s="417"/>
      <c r="I342" s="417"/>
      <c r="J342" s="417"/>
      <c r="K342" s="417"/>
      <c r="L342" s="417"/>
      <c r="M342" s="417"/>
      <c r="N342" s="417"/>
      <c r="O342" s="417"/>
      <c r="P342" s="417"/>
      <c r="Q342" s="417"/>
      <c r="R342" s="417"/>
      <c r="S342" s="417"/>
    </row>
    <row r="343" spans="1:19" s="263" customFormat="1" ht="11.5">
      <c r="A343" s="419"/>
      <c r="B343" s="259"/>
      <c r="C343" s="143" t="s">
        <v>746</v>
      </c>
      <c r="D343" s="261"/>
      <c r="E343" s="411"/>
      <c r="F343" s="262"/>
      <c r="G343" s="419"/>
      <c r="H343" s="419"/>
      <c r="I343" s="419"/>
      <c r="J343" s="419"/>
      <c r="K343" s="419"/>
      <c r="L343" s="419"/>
      <c r="M343" s="419"/>
      <c r="N343" s="419"/>
      <c r="O343" s="419"/>
      <c r="P343" s="419"/>
      <c r="Q343" s="419"/>
      <c r="R343" s="419"/>
      <c r="S343" s="419"/>
    </row>
    <row r="344" spans="1:19" s="152" customFormat="1" ht="11.5">
      <c r="A344" s="417"/>
      <c r="B344" s="259"/>
      <c r="C344" s="117" t="s">
        <v>525</v>
      </c>
      <c r="D344" s="150"/>
      <c r="E344" s="410"/>
      <c r="F344" s="258"/>
      <c r="G344" s="417"/>
      <c r="H344" s="417"/>
      <c r="I344" s="417"/>
      <c r="J344" s="417"/>
      <c r="K344" s="417"/>
      <c r="L344" s="417"/>
      <c r="M344" s="417"/>
      <c r="N344" s="417"/>
      <c r="O344" s="417"/>
      <c r="P344" s="417"/>
      <c r="Q344" s="417"/>
      <c r="R344" s="417"/>
      <c r="S344" s="417"/>
    </row>
    <row r="345" spans="1:19" s="152" customFormat="1" ht="11.5">
      <c r="A345" s="417"/>
      <c r="B345" s="259"/>
      <c r="C345" s="117" t="s">
        <v>613</v>
      </c>
      <c r="D345" s="150"/>
      <c r="E345" s="410"/>
      <c r="F345" s="258"/>
      <c r="G345" s="417"/>
      <c r="H345" s="417"/>
      <c r="I345" s="417"/>
      <c r="J345" s="417"/>
      <c r="K345" s="417"/>
      <c r="L345" s="417"/>
      <c r="M345" s="417"/>
      <c r="N345" s="417"/>
      <c r="O345" s="417"/>
      <c r="P345" s="417"/>
      <c r="Q345" s="417"/>
      <c r="R345" s="417"/>
      <c r="S345" s="417"/>
    </row>
    <row r="346" spans="1:19" s="152" customFormat="1" ht="11.5">
      <c r="A346" s="417"/>
      <c r="B346" s="259"/>
      <c r="C346" s="117" t="s">
        <v>752</v>
      </c>
      <c r="D346" s="150"/>
      <c r="E346" s="410"/>
      <c r="F346" s="258"/>
      <c r="G346" s="417"/>
      <c r="H346" s="417"/>
      <c r="I346" s="417"/>
      <c r="J346" s="417"/>
      <c r="K346" s="417"/>
      <c r="L346" s="417"/>
      <c r="M346" s="417"/>
      <c r="N346" s="417"/>
      <c r="O346" s="417"/>
      <c r="P346" s="417"/>
      <c r="Q346" s="417"/>
      <c r="R346" s="417"/>
      <c r="S346" s="417"/>
    </row>
    <row r="347" spans="1:19" s="152" customFormat="1" ht="11.5">
      <c r="A347" s="417"/>
      <c r="B347" s="259"/>
      <c r="C347" s="117" t="s">
        <v>343</v>
      </c>
      <c r="D347" s="150"/>
      <c r="E347" s="410"/>
      <c r="F347" s="258"/>
      <c r="G347" s="417"/>
      <c r="H347" s="417"/>
      <c r="I347" s="417"/>
      <c r="J347" s="417"/>
      <c r="K347" s="417"/>
      <c r="L347" s="417"/>
      <c r="M347" s="417"/>
      <c r="N347" s="417"/>
      <c r="O347" s="417"/>
      <c r="P347" s="417"/>
      <c r="Q347" s="417"/>
      <c r="R347" s="417"/>
      <c r="S347" s="417"/>
    </row>
    <row r="348" spans="1:19" s="152" customFormat="1" ht="11.5">
      <c r="A348" s="417"/>
      <c r="B348" s="259"/>
      <c r="C348" s="117"/>
      <c r="D348" s="150"/>
      <c r="E348" s="410"/>
      <c r="F348" s="258"/>
      <c r="G348" s="417"/>
      <c r="H348" s="417"/>
      <c r="I348" s="417"/>
      <c r="J348" s="417"/>
      <c r="K348" s="417"/>
      <c r="L348" s="417"/>
      <c r="M348" s="417"/>
      <c r="N348" s="417"/>
      <c r="O348" s="417"/>
      <c r="P348" s="417"/>
      <c r="Q348" s="417"/>
      <c r="R348" s="417"/>
      <c r="S348" s="417"/>
    </row>
    <row r="349" spans="1:19" s="152" customFormat="1" ht="11.5">
      <c r="A349" s="417"/>
      <c r="B349" s="259"/>
      <c r="C349" s="117" t="s">
        <v>753</v>
      </c>
      <c r="D349" s="169">
        <v>2</v>
      </c>
      <c r="E349" s="405"/>
      <c r="F349" s="206">
        <f t="shared" ref="F349" si="7">D349*E349</f>
        <v>0</v>
      </c>
      <c r="G349" s="428"/>
      <c r="H349" s="417"/>
      <c r="I349" s="417"/>
      <c r="J349" s="417"/>
      <c r="K349" s="417"/>
      <c r="L349" s="417"/>
      <c r="M349" s="417"/>
      <c r="N349" s="417"/>
      <c r="O349" s="417"/>
      <c r="P349" s="417"/>
      <c r="Q349" s="417"/>
      <c r="R349" s="417"/>
      <c r="S349" s="417"/>
    </row>
    <row r="350" spans="1:19" s="174" customFormat="1" ht="11.5">
      <c r="A350" s="415"/>
      <c r="B350" s="239"/>
      <c r="C350" s="173"/>
      <c r="D350" s="169"/>
      <c r="E350" s="184"/>
      <c r="F350" s="164"/>
      <c r="G350" s="415"/>
      <c r="H350" s="415"/>
      <c r="I350" s="415"/>
      <c r="J350" s="415"/>
      <c r="K350" s="415"/>
      <c r="L350" s="415"/>
      <c r="M350" s="415"/>
      <c r="N350" s="415"/>
      <c r="O350" s="415"/>
      <c r="P350" s="415"/>
      <c r="Q350" s="415"/>
      <c r="R350" s="415"/>
      <c r="S350" s="415"/>
    </row>
    <row r="351" spans="1:19" s="152" customFormat="1" ht="11.5">
      <c r="A351" s="417"/>
      <c r="B351" s="235">
        <f>MAX($B$7:B350)+1</f>
        <v>29</v>
      </c>
      <c r="C351" s="143" t="s">
        <v>750</v>
      </c>
      <c r="D351" s="150"/>
      <c r="E351" s="410"/>
      <c r="F351" s="258"/>
      <c r="G351" s="417"/>
      <c r="H351" s="417"/>
      <c r="I351" s="417"/>
      <c r="J351" s="417"/>
      <c r="K351" s="417"/>
      <c r="L351" s="417"/>
      <c r="M351" s="417"/>
      <c r="N351" s="417"/>
      <c r="O351" s="417"/>
      <c r="P351" s="417"/>
      <c r="Q351" s="417"/>
      <c r="R351" s="417"/>
      <c r="S351" s="417"/>
    </row>
    <row r="352" spans="1:19" s="152" customFormat="1" ht="11.5">
      <c r="A352" s="417"/>
      <c r="B352" s="259"/>
      <c r="C352" s="117" t="s">
        <v>751</v>
      </c>
      <c r="D352" s="150"/>
      <c r="E352" s="410"/>
      <c r="F352" s="258"/>
      <c r="G352" s="417"/>
      <c r="H352" s="417"/>
      <c r="I352" s="417"/>
      <c r="J352" s="417"/>
      <c r="K352" s="417"/>
      <c r="L352" s="417"/>
      <c r="M352" s="417"/>
      <c r="N352" s="417"/>
      <c r="O352" s="417"/>
      <c r="P352" s="417"/>
      <c r="Q352" s="417"/>
      <c r="R352" s="417"/>
      <c r="S352" s="417"/>
    </row>
    <row r="353" spans="1:19" s="152" customFormat="1" ht="11.5">
      <c r="A353" s="417"/>
      <c r="B353" s="259"/>
      <c r="C353" s="117" t="s">
        <v>743</v>
      </c>
      <c r="D353" s="150"/>
      <c r="E353" s="410"/>
      <c r="F353" s="258"/>
      <c r="G353" s="417"/>
      <c r="H353" s="417"/>
      <c r="I353" s="417"/>
      <c r="J353" s="417"/>
      <c r="K353" s="417"/>
      <c r="L353" s="417"/>
      <c r="M353" s="417"/>
      <c r="N353" s="417"/>
      <c r="O353" s="417"/>
      <c r="P353" s="417"/>
      <c r="Q353" s="417"/>
      <c r="R353" s="417"/>
      <c r="S353" s="417"/>
    </row>
    <row r="354" spans="1:19" s="152" customFormat="1" ht="11.5">
      <c r="A354" s="417"/>
      <c r="B354" s="259"/>
      <c r="C354" s="117" t="s">
        <v>744</v>
      </c>
      <c r="D354" s="150"/>
      <c r="E354" s="410"/>
      <c r="F354" s="258"/>
      <c r="G354" s="417"/>
      <c r="H354" s="417"/>
      <c r="I354" s="417"/>
      <c r="J354" s="417"/>
      <c r="K354" s="417"/>
      <c r="L354" s="417"/>
      <c r="M354" s="417"/>
      <c r="N354" s="417"/>
      <c r="O354" s="417"/>
      <c r="P354" s="417"/>
      <c r="Q354" s="417"/>
      <c r="R354" s="417"/>
      <c r="S354" s="417"/>
    </row>
    <row r="355" spans="1:19" s="152" customFormat="1" ht="11.5">
      <c r="A355" s="417"/>
      <c r="B355" s="259"/>
      <c r="C355" s="117" t="s">
        <v>745</v>
      </c>
      <c r="D355" s="150"/>
      <c r="E355" s="410"/>
      <c r="F355" s="258"/>
      <c r="G355" s="417"/>
      <c r="H355" s="417"/>
      <c r="I355" s="417"/>
      <c r="J355" s="417"/>
      <c r="K355" s="417"/>
      <c r="L355" s="417"/>
      <c r="M355" s="417"/>
      <c r="N355" s="417"/>
      <c r="O355" s="417"/>
      <c r="P355" s="417"/>
      <c r="Q355" s="417"/>
      <c r="R355" s="417"/>
      <c r="S355" s="417"/>
    </row>
    <row r="356" spans="1:19" s="263" customFormat="1" ht="11.5">
      <c r="A356" s="419"/>
      <c r="B356" s="259"/>
      <c r="C356" s="143" t="s">
        <v>746</v>
      </c>
      <c r="D356" s="261"/>
      <c r="E356" s="411"/>
      <c r="F356" s="262"/>
      <c r="G356" s="419"/>
      <c r="H356" s="419"/>
      <c r="I356" s="419"/>
      <c r="J356" s="419"/>
      <c r="K356" s="419"/>
      <c r="L356" s="419"/>
      <c r="M356" s="419"/>
      <c r="N356" s="419"/>
      <c r="O356" s="419"/>
      <c r="P356" s="419"/>
      <c r="Q356" s="419"/>
      <c r="R356" s="419"/>
      <c r="S356" s="419"/>
    </row>
    <row r="357" spans="1:19" s="152" customFormat="1" ht="11.5">
      <c r="A357" s="417"/>
      <c r="B357" s="259"/>
      <c r="C357" s="117" t="s">
        <v>525</v>
      </c>
      <c r="D357" s="150"/>
      <c r="E357" s="410"/>
      <c r="F357" s="258"/>
      <c r="G357" s="417"/>
      <c r="H357" s="417"/>
      <c r="I357" s="417"/>
      <c r="J357" s="417"/>
      <c r="K357" s="417"/>
      <c r="L357" s="417"/>
      <c r="M357" s="417"/>
      <c r="N357" s="417"/>
      <c r="O357" s="417"/>
      <c r="P357" s="417"/>
      <c r="Q357" s="417"/>
      <c r="R357" s="417"/>
      <c r="S357" s="417"/>
    </row>
    <row r="358" spans="1:19" s="152" customFormat="1" ht="11.5">
      <c r="A358" s="417"/>
      <c r="B358" s="259"/>
      <c r="C358" s="117" t="s">
        <v>687</v>
      </c>
      <c r="D358" s="150"/>
      <c r="E358" s="410"/>
      <c r="F358" s="258"/>
      <c r="G358" s="417"/>
      <c r="H358" s="417"/>
      <c r="I358" s="417"/>
      <c r="J358" s="417"/>
      <c r="K358" s="417"/>
      <c r="L358" s="417"/>
      <c r="M358" s="417"/>
      <c r="N358" s="417"/>
      <c r="O358" s="417"/>
      <c r="P358" s="417"/>
      <c r="Q358" s="417"/>
      <c r="R358" s="417"/>
      <c r="S358" s="417"/>
    </row>
    <row r="359" spans="1:19" s="152" customFormat="1" ht="11.5">
      <c r="A359" s="417"/>
      <c r="B359" s="259"/>
      <c r="C359" s="117" t="s">
        <v>754</v>
      </c>
      <c r="D359" s="150"/>
      <c r="E359" s="410"/>
      <c r="F359" s="258"/>
      <c r="G359" s="417"/>
      <c r="H359" s="417"/>
      <c r="I359" s="417"/>
      <c r="J359" s="417"/>
      <c r="K359" s="417"/>
      <c r="L359" s="417"/>
      <c r="M359" s="417"/>
      <c r="N359" s="417"/>
      <c r="O359" s="417"/>
      <c r="P359" s="417"/>
      <c r="Q359" s="417"/>
      <c r="R359" s="417"/>
      <c r="S359" s="417"/>
    </row>
    <row r="360" spans="1:19" s="152" customFormat="1" ht="11.5">
      <c r="A360" s="417"/>
      <c r="B360" s="259"/>
      <c r="C360" s="117" t="s">
        <v>343</v>
      </c>
      <c r="D360" s="150"/>
      <c r="E360" s="410"/>
      <c r="F360" s="258"/>
      <c r="G360" s="417"/>
      <c r="H360" s="417"/>
      <c r="I360" s="417"/>
      <c r="J360" s="417"/>
      <c r="K360" s="417"/>
      <c r="L360" s="417"/>
      <c r="M360" s="417"/>
      <c r="N360" s="417"/>
      <c r="O360" s="417"/>
      <c r="P360" s="417"/>
      <c r="Q360" s="417"/>
      <c r="R360" s="417"/>
      <c r="S360" s="417"/>
    </row>
    <row r="361" spans="1:19" s="152" customFormat="1" ht="11.5">
      <c r="A361" s="417"/>
      <c r="B361" s="259"/>
      <c r="C361" s="117"/>
      <c r="D361" s="150"/>
      <c r="E361" s="410"/>
      <c r="F361" s="258"/>
      <c r="G361" s="417"/>
      <c r="H361" s="417"/>
      <c r="I361" s="417"/>
      <c r="J361" s="417"/>
      <c r="K361" s="417"/>
      <c r="L361" s="417"/>
      <c r="M361" s="417"/>
      <c r="N361" s="417"/>
      <c r="O361" s="417"/>
      <c r="P361" s="417"/>
      <c r="Q361" s="417"/>
      <c r="R361" s="417"/>
      <c r="S361" s="417"/>
    </row>
    <row r="362" spans="1:19" s="152" customFormat="1" ht="11.5">
      <c r="A362" s="417"/>
      <c r="B362" s="259"/>
      <c r="C362" s="117" t="s">
        <v>748</v>
      </c>
      <c r="D362" s="169">
        <v>4</v>
      </c>
      <c r="E362" s="405"/>
      <c r="F362" s="206">
        <f t="shared" ref="F362" si="8">D362*E362</f>
        <v>0</v>
      </c>
      <c r="G362" s="428"/>
      <c r="H362" s="417"/>
      <c r="I362" s="417"/>
      <c r="J362" s="417"/>
      <c r="K362" s="417"/>
      <c r="L362" s="417"/>
      <c r="M362" s="417"/>
      <c r="N362" s="417"/>
      <c r="O362" s="417"/>
      <c r="P362" s="417"/>
      <c r="Q362" s="417"/>
      <c r="R362" s="417"/>
      <c r="S362" s="417"/>
    </row>
    <row r="363" spans="1:19" s="174" customFormat="1" ht="11.5">
      <c r="A363" s="415"/>
      <c r="B363" s="239"/>
      <c r="C363" s="173"/>
      <c r="D363" s="169"/>
      <c r="E363" s="184"/>
      <c r="F363" s="164"/>
      <c r="G363" s="415"/>
      <c r="H363" s="415"/>
      <c r="I363" s="415"/>
      <c r="J363" s="415"/>
      <c r="K363" s="415"/>
      <c r="L363" s="415"/>
      <c r="M363" s="415"/>
      <c r="N363" s="415"/>
      <c r="O363" s="415"/>
      <c r="P363" s="415"/>
      <c r="Q363" s="415"/>
      <c r="R363" s="415"/>
      <c r="S363" s="415"/>
    </row>
    <row r="364" spans="1:19" s="152" customFormat="1" ht="11.5">
      <c r="A364" s="417"/>
      <c r="B364" s="235">
        <f>MAX($B$10:B363)+1</f>
        <v>30</v>
      </c>
      <c r="C364" s="143" t="s">
        <v>755</v>
      </c>
      <c r="D364" s="150"/>
      <c r="E364" s="410"/>
      <c r="F364" s="258"/>
      <c r="G364" s="431"/>
      <c r="H364" s="417"/>
      <c r="I364" s="417"/>
      <c r="J364" s="417"/>
      <c r="K364" s="417"/>
      <c r="L364" s="417"/>
      <c r="M364" s="417"/>
      <c r="N364" s="417"/>
      <c r="O364" s="417"/>
      <c r="P364" s="417"/>
      <c r="Q364" s="417"/>
      <c r="R364" s="417"/>
      <c r="S364" s="417"/>
    </row>
    <row r="365" spans="1:19" s="152" customFormat="1" ht="48.75" customHeight="1">
      <c r="A365" s="417"/>
      <c r="B365" s="264"/>
      <c r="C365" s="186" t="s">
        <v>756</v>
      </c>
      <c r="D365" s="150"/>
      <c r="E365" s="410"/>
      <c r="F365" s="258"/>
      <c r="G365" s="431"/>
      <c r="H365" s="417"/>
      <c r="I365" s="417"/>
      <c r="J365" s="417"/>
      <c r="K365" s="417"/>
      <c r="L365" s="417"/>
      <c r="M365" s="417"/>
      <c r="N365" s="417"/>
      <c r="O365" s="417"/>
      <c r="P365" s="417"/>
      <c r="Q365" s="417"/>
      <c r="R365" s="417"/>
      <c r="S365" s="417"/>
    </row>
    <row r="366" spans="1:19" s="152" customFormat="1" ht="11.5">
      <c r="A366" s="417"/>
      <c r="B366" s="264"/>
      <c r="C366" s="117" t="s">
        <v>525</v>
      </c>
      <c r="D366" s="150"/>
      <c r="E366" s="410"/>
      <c r="F366" s="258"/>
      <c r="G366" s="431"/>
      <c r="H366" s="417"/>
      <c r="I366" s="417"/>
      <c r="J366" s="417"/>
      <c r="K366" s="417"/>
      <c r="L366" s="417"/>
      <c r="M366" s="417"/>
      <c r="N366" s="417"/>
      <c r="O366" s="417"/>
      <c r="P366" s="417"/>
      <c r="Q366" s="417"/>
      <c r="R366" s="417"/>
      <c r="S366" s="417"/>
    </row>
    <row r="367" spans="1:19" s="152" customFormat="1" ht="11.5">
      <c r="A367" s="417"/>
      <c r="B367" s="264"/>
      <c r="C367" s="146" t="s">
        <v>687</v>
      </c>
      <c r="D367" s="150"/>
      <c r="E367" s="410"/>
      <c r="F367" s="258"/>
      <c r="G367" s="431"/>
      <c r="H367" s="417"/>
      <c r="I367" s="417"/>
      <c r="J367" s="417"/>
      <c r="K367" s="417"/>
      <c r="L367" s="417"/>
      <c r="M367" s="417"/>
      <c r="N367" s="417"/>
      <c r="O367" s="417"/>
      <c r="P367" s="417"/>
      <c r="Q367" s="417"/>
      <c r="R367" s="417"/>
      <c r="S367" s="417"/>
    </row>
    <row r="368" spans="1:19" s="152" customFormat="1" ht="11.5">
      <c r="A368" s="417"/>
      <c r="B368" s="264"/>
      <c r="C368" s="146" t="s">
        <v>757</v>
      </c>
      <c r="D368" s="150"/>
      <c r="E368" s="410"/>
      <c r="F368" s="258"/>
      <c r="G368" s="431"/>
      <c r="H368" s="417"/>
      <c r="I368" s="417"/>
      <c r="J368" s="417"/>
      <c r="K368" s="417"/>
      <c r="L368" s="417"/>
      <c r="M368" s="417"/>
      <c r="N368" s="417"/>
      <c r="O368" s="417"/>
      <c r="P368" s="417"/>
      <c r="Q368" s="417"/>
      <c r="R368" s="417"/>
      <c r="S368" s="417"/>
    </row>
    <row r="369" spans="1:19" s="152" customFormat="1" ht="11.5">
      <c r="A369" s="417"/>
      <c r="B369" s="264"/>
      <c r="C369" s="117" t="s">
        <v>343</v>
      </c>
      <c r="D369" s="150"/>
      <c r="E369" s="410"/>
      <c r="F369" s="258"/>
      <c r="G369" s="431"/>
      <c r="H369" s="417"/>
      <c r="I369" s="417"/>
      <c r="J369" s="417"/>
      <c r="K369" s="417"/>
      <c r="L369" s="417"/>
      <c r="M369" s="417"/>
      <c r="N369" s="417"/>
      <c r="O369" s="417"/>
      <c r="P369" s="417"/>
      <c r="Q369" s="417"/>
      <c r="R369" s="417"/>
      <c r="S369" s="417"/>
    </row>
    <row r="370" spans="1:19" s="152" customFormat="1" ht="11.5">
      <c r="A370" s="417"/>
      <c r="B370" s="264"/>
      <c r="C370" s="117"/>
      <c r="D370" s="150"/>
      <c r="E370" s="410"/>
      <c r="F370" s="258"/>
      <c r="G370" s="431"/>
      <c r="H370" s="417"/>
      <c r="I370" s="417"/>
      <c r="J370" s="417"/>
      <c r="K370" s="417"/>
      <c r="L370" s="417"/>
      <c r="M370" s="417"/>
      <c r="N370" s="417"/>
      <c r="O370" s="417"/>
      <c r="P370" s="417"/>
      <c r="Q370" s="417"/>
      <c r="R370" s="417"/>
      <c r="S370" s="417"/>
    </row>
    <row r="371" spans="1:19" s="152" customFormat="1" ht="11.5">
      <c r="A371" s="417"/>
      <c r="B371" s="264"/>
      <c r="C371" s="186" t="s">
        <v>758</v>
      </c>
      <c r="D371" s="150">
        <v>1</v>
      </c>
      <c r="E371" s="405"/>
      <c r="F371" s="155">
        <f>D371*E371</f>
        <v>0</v>
      </c>
      <c r="G371" s="417"/>
      <c r="H371" s="417"/>
      <c r="I371" s="417"/>
      <c r="J371" s="417"/>
      <c r="K371" s="417"/>
      <c r="L371" s="417"/>
      <c r="M371" s="417"/>
      <c r="N371" s="417"/>
      <c r="O371" s="417"/>
      <c r="P371" s="417"/>
      <c r="Q371" s="417"/>
      <c r="R371" s="417"/>
      <c r="S371" s="417"/>
    </row>
    <row r="372" spans="1:19" s="152" customFormat="1" ht="11.5">
      <c r="A372" s="417"/>
      <c r="B372" s="265"/>
      <c r="C372" s="117"/>
      <c r="D372" s="266"/>
      <c r="E372" s="412"/>
      <c r="F372" s="164"/>
      <c r="G372" s="432"/>
      <c r="H372" s="417"/>
      <c r="I372" s="417"/>
      <c r="J372" s="417"/>
      <c r="K372" s="417"/>
      <c r="L372" s="417"/>
      <c r="M372" s="417"/>
      <c r="N372" s="417"/>
      <c r="O372" s="417"/>
      <c r="P372" s="417"/>
      <c r="Q372" s="417"/>
      <c r="R372" s="417"/>
      <c r="S372" s="417"/>
    </row>
    <row r="373" spans="1:19" s="152" customFormat="1" ht="11.5">
      <c r="A373" s="417"/>
      <c r="B373" s="235">
        <f>MAX($B$10:B372)+1</f>
        <v>31</v>
      </c>
      <c r="C373" s="143" t="s">
        <v>759</v>
      </c>
      <c r="D373" s="150"/>
      <c r="E373" s="410"/>
      <c r="F373" s="258"/>
      <c r="G373" s="431"/>
      <c r="H373" s="417"/>
      <c r="I373" s="417"/>
      <c r="J373" s="417"/>
      <c r="K373" s="417"/>
      <c r="L373" s="417"/>
      <c r="M373" s="417"/>
      <c r="N373" s="417"/>
      <c r="O373" s="417"/>
      <c r="P373" s="417"/>
      <c r="Q373" s="417"/>
      <c r="R373" s="417"/>
      <c r="S373" s="417"/>
    </row>
    <row r="374" spans="1:19" s="152" customFormat="1" ht="57.5">
      <c r="A374" s="417"/>
      <c r="B374" s="264"/>
      <c r="C374" s="186" t="s">
        <v>760</v>
      </c>
      <c r="D374" s="150"/>
      <c r="E374" s="410"/>
      <c r="F374" s="258"/>
      <c r="G374" s="431"/>
      <c r="H374" s="417"/>
      <c r="I374" s="417"/>
      <c r="J374" s="417"/>
      <c r="K374" s="417"/>
      <c r="L374" s="417"/>
      <c r="M374" s="417"/>
      <c r="N374" s="417"/>
      <c r="O374" s="417"/>
      <c r="P374" s="417"/>
      <c r="Q374" s="417"/>
      <c r="R374" s="417"/>
      <c r="S374" s="417"/>
    </row>
    <row r="375" spans="1:19" s="152" customFormat="1" ht="11.5">
      <c r="A375" s="417"/>
      <c r="B375" s="264"/>
      <c r="C375" s="186" t="s">
        <v>525</v>
      </c>
      <c r="D375" s="150"/>
      <c r="E375" s="410"/>
      <c r="F375" s="258"/>
      <c r="G375" s="431"/>
      <c r="H375" s="417"/>
      <c r="I375" s="417"/>
      <c r="J375" s="417"/>
      <c r="K375" s="417"/>
      <c r="L375" s="417"/>
      <c r="M375" s="417"/>
      <c r="N375" s="417"/>
      <c r="O375" s="417"/>
      <c r="P375" s="417"/>
      <c r="Q375" s="417"/>
      <c r="R375" s="417"/>
      <c r="S375" s="417"/>
    </row>
    <row r="376" spans="1:19" s="152" customFormat="1" ht="11.5">
      <c r="A376" s="417"/>
      <c r="B376" s="264"/>
      <c r="C376" s="186" t="s">
        <v>687</v>
      </c>
      <c r="D376" s="150"/>
      <c r="E376" s="410"/>
      <c r="F376" s="258"/>
      <c r="G376" s="431"/>
      <c r="H376" s="417"/>
      <c r="I376" s="417"/>
      <c r="J376" s="417"/>
      <c r="K376" s="417"/>
      <c r="L376" s="417"/>
      <c r="M376" s="417"/>
      <c r="N376" s="417"/>
      <c r="O376" s="417"/>
      <c r="P376" s="417"/>
      <c r="Q376" s="417"/>
      <c r="R376" s="417"/>
      <c r="S376" s="417"/>
    </row>
    <row r="377" spans="1:19" s="152" customFormat="1" ht="11.5">
      <c r="A377" s="417"/>
      <c r="B377" s="264"/>
      <c r="C377" s="186" t="s">
        <v>761</v>
      </c>
      <c r="D377" s="150"/>
      <c r="E377" s="410"/>
      <c r="F377" s="258"/>
      <c r="G377" s="431"/>
      <c r="H377" s="417"/>
      <c r="I377" s="417"/>
      <c r="J377" s="417"/>
      <c r="K377" s="417"/>
      <c r="L377" s="417"/>
      <c r="M377" s="417"/>
      <c r="N377" s="417"/>
      <c r="O377" s="417"/>
      <c r="P377" s="417"/>
      <c r="Q377" s="417"/>
      <c r="R377" s="417"/>
      <c r="S377" s="417"/>
    </row>
    <row r="378" spans="1:19" s="152" customFormat="1" ht="11.5">
      <c r="A378" s="417"/>
      <c r="B378" s="264"/>
      <c r="C378" s="186" t="s">
        <v>343</v>
      </c>
      <c r="D378" s="150"/>
      <c r="E378" s="410"/>
      <c r="F378" s="258"/>
      <c r="G378" s="431"/>
      <c r="H378" s="417"/>
      <c r="I378" s="417"/>
      <c r="J378" s="417"/>
      <c r="K378" s="417"/>
      <c r="L378" s="417"/>
      <c r="M378" s="417"/>
      <c r="N378" s="417"/>
      <c r="O378" s="417"/>
      <c r="P378" s="417"/>
      <c r="Q378" s="417"/>
      <c r="R378" s="417"/>
      <c r="S378" s="417"/>
    </row>
    <row r="379" spans="1:19" s="152" customFormat="1" ht="11.5">
      <c r="A379" s="417"/>
      <c r="B379" s="264"/>
      <c r="C379" s="186"/>
      <c r="D379" s="150"/>
      <c r="E379" s="410"/>
      <c r="F379" s="258"/>
      <c r="G379" s="431"/>
      <c r="H379" s="417"/>
      <c r="I379" s="417"/>
      <c r="J379" s="417"/>
      <c r="K379" s="417"/>
      <c r="L379" s="417"/>
      <c r="M379" s="417"/>
      <c r="N379" s="417"/>
      <c r="O379" s="417"/>
      <c r="P379" s="417"/>
      <c r="Q379" s="417"/>
      <c r="R379" s="417"/>
      <c r="S379" s="417"/>
    </row>
    <row r="380" spans="1:19" s="152" customFormat="1" ht="11.5">
      <c r="A380" s="417"/>
      <c r="B380" s="264"/>
      <c r="C380" s="186" t="s">
        <v>762</v>
      </c>
      <c r="D380" s="150">
        <v>2</v>
      </c>
      <c r="E380" s="405"/>
      <c r="F380" s="155">
        <f>D380*E380</f>
        <v>0</v>
      </c>
      <c r="G380" s="417"/>
      <c r="H380" s="417"/>
      <c r="I380" s="417"/>
      <c r="J380" s="417"/>
      <c r="K380" s="417"/>
      <c r="L380" s="417"/>
      <c r="M380" s="417"/>
      <c r="N380" s="417"/>
      <c r="O380" s="417"/>
      <c r="P380" s="417"/>
      <c r="Q380" s="417"/>
      <c r="R380" s="417"/>
      <c r="S380" s="417"/>
    </row>
    <row r="381" spans="1:19" s="152" customFormat="1" ht="11.5">
      <c r="A381" s="417"/>
      <c r="B381" s="265"/>
      <c r="C381" s="117"/>
      <c r="D381" s="266"/>
      <c r="E381" s="412"/>
      <c r="F381" s="164"/>
      <c r="G381" s="432"/>
      <c r="H381" s="417"/>
      <c r="I381" s="417"/>
      <c r="J381" s="417"/>
      <c r="K381" s="417"/>
      <c r="L381" s="417"/>
      <c r="M381" s="417"/>
      <c r="N381" s="417"/>
      <c r="O381" s="417"/>
      <c r="P381" s="417"/>
      <c r="Q381" s="417"/>
      <c r="R381" s="417"/>
      <c r="S381" s="417"/>
    </row>
    <row r="382" spans="1:19" s="152" customFormat="1" ht="15.5">
      <c r="A382" s="417"/>
      <c r="B382" s="232"/>
      <c r="C382" s="140" t="s">
        <v>763</v>
      </c>
      <c r="D382" s="233"/>
      <c r="E382" s="409"/>
      <c r="F382" s="234"/>
      <c r="G382" s="417"/>
      <c r="H382" s="417"/>
      <c r="I382" s="956"/>
      <c r="J382" s="417"/>
      <c r="K382" s="417"/>
      <c r="L382" s="932"/>
      <c r="M382" s="417"/>
      <c r="N382" s="417"/>
      <c r="O382" s="417"/>
      <c r="P382" s="417"/>
      <c r="Q382" s="417"/>
      <c r="R382" s="417"/>
      <c r="S382" s="417"/>
    </row>
    <row r="383" spans="1:19" s="152" customFormat="1" ht="12.5">
      <c r="A383" s="417"/>
      <c r="B383" s="178"/>
      <c r="C383" s="143"/>
      <c r="D383" s="150"/>
      <c r="E383" s="402"/>
      <c r="F383" s="151"/>
      <c r="G383" s="417"/>
      <c r="H383" s="417"/>
      <c r="I383" s="956"/>
      <c r="J383" s="417"/>
      <c r="K383" s="417"/>
      <c r="L383" s="932"/>
      <c r="M383" s="417"/>
      <c r="N383" s="417"/>
      <c r="O383" s="417"/>
      <c r="P383" s="417"/>
      <c r="Q383" s="417"/>
      <c r="R383" s="417"/>
      <c r="S383" s="417"/>
    </row>
    <row r="384" spans="1:19" s="271" customFormat="1" ht="34.5">
      <c r="A384" s="420"/>
      <c r="B384" s="267"/>
      <c r="C384" s="268" t="s">
        <v>764</v>
      </c>
      <c r="D384" s="269"/>
      <c r="E384" s="413"/>
      <c r="G384" s="420"/>
      <c r="H384" s="420"/>
      <c r="I384" s="420"/>
      <c r="J384" s="420"/>
      <c r="K384" s="420"/>
      <c r="L384" s="420"/>
      <c r="M384" s="420"/>
      <c r="N384" s="420"/>
      <c r="O384" s="420"/>
      <c r="P384" s="420"/>
      <c r="Q384" s="420"/>
      <c r="R384" s="420"/>
      <c r="S384" s="420"/>
    </row>
    <row r="385" spans="1:19" s="271" customFormat="1" ht="11.5">
      <c r="A385" s="420"/>
      <c r="B385" s="267"/>
      <c r="C385" s="272"/>
      <c r="D385" s="269"/>
      <c r="E385" s="413"/>
      <c r="G385" s="420"/>
      <c r="H385" s="420"/>
      <c r="I385" s="420"/>
      <c r="J385" s="420"/>
      <c r="K385" s="420"/>
      <c r="L385" s="420"/>
      <c r="M385" s="420"/>
      <c r="N385" s="420"/>
      <c r="O385" s="420"/>
      <c r="P385" s="420"/>
      <c r="Q385" s="420"/>
      <c r="R385" s="420"/>
      <c r="S385" s="420"/>
    </row>
    <row r="386" spans="1:19" s="271" customFormat="1" ht="23">
      <c r="A386" s="420"/>
      <c r="B386" s="267"/>
      <c r="C386" s="270" t="s">
        <v>765</v>
      </c>
      <c r="D386" s="269"/>
      <c r="E386" s="413"/>
      <c r="G386" s="420"/>
      <c r="H386" s="420"/>
      <c r="I386" s="420"/>
      <c r="J386" s="420"/>
      <c r="K386" s="420"/>
      <c r="L386" s="420"/>
      <c r="M386" s="420"/>
      <c r="N386" s="420"/>
      <c r="O386" s="420"/>
      <c r="P386" s="420"/>
      <c r="Q386" s="420"/>
      <c r="R386" s="420"/>
      <c r="S386" s="420"/>
    </row>
    <row r="387" spans="1:19" s="271" customFormat="1" ht="115">
      <c r="A387" s="420"/>
      <c r="B387" s="267"/>
      <c r="C387" s="270" t="s">
        <v>766</v>
      </c>
      <c r="D387" s="269"/>
      <c r="E387" s="413"/>
      <c r="G387" s="420"/>
      <c r="H387" s="420"/>
      <c r="I387" s="420"/>
      <c r="J387" s="420"/>
      <c r="K387" s="420"/>
      <c r="L387" s="420"/>
      <c r="M387" s="420"/>
      <c r="N387" s="420"/>
      <c r="O387" s="420"/>
      <c r="P387" s="420"/>
      <c r="Q387" s="420"/>
      <c r="R387" s="420"/>
      <c r="S387" s="420"/>
    </row>
    <row r="388" spans="1:19" s="271" customFormat="1" ht="11.5">
      <c r="A388" s="420"/>
      <c r="B388" s="267"/>
      <c r="C388" s="270"/>
      <c r="D388" s="269"/>
      <c r="E388" s="413"/>
      <c r="G388" s="420"/>
      <c r="H388" s="420"/>
      <c r="I388" s="420"/>
      <c r="J388" s="420"/>
      <c r="K388" s="420"/>
      <c r="L388" s="420"/>
      <c r="M388" s="420"/>
      <c r="N388" s="420"/>
      <c r="O388" s="420"/>
      <c r="P388" s="420"/>
      <c r="Q388" s="420"/>
      <c r="R388" s="420"/>
      <c r="S388" s="420"/>
    </row>
    <row r="389" spans="1:19" s="271" customFormat="1" ht="103.5">
      <c r="A389" s="420"/>
      <c r="B389" s="267"/>
      <c r="C389" s="270" t="s">
        <v>767</v>
      </c>
      <c r="D389" s="269"/>
      <c r="E389" s="413"/>
      <c r="G389" s="420"/>
      <c r="H389" s="420"/>
      <c r="I389" s="420"/>
      <c r="J389" s="420"/>
      <c r="K389" s="420"/>
      <c r="L389" s="420"/>
      <c r="M389" s="420"/>
      <c r="N389" s="420"/>
      <c r="O389" s="420"/>
      <c r="P389" s="420"/>
      <c r="Q389" s="420"/>
      <c r="R389" s="420"/>
      <c r="S389" s="420"/>
    </row>
    <row r="390" spans="1:19" s="271" customFormat="1" ht="13">
      <c r="A390" s="420"/>
      <c r="B390" s="273" t="s">
        <v>768</v>
      </c>
      <c r="C390" s="274" t="s">
        <v>769</v>
      </c>
      <c r="D390" s="269"/>
      <c r="E390" s="413"/>
      <c r="G390" s="420"/>
      <c r="H390" s="420"/>
      <c r="I390" s="420"/>
      <c r="J390" s="420"/>
      <c r="K390" s="420"/>
      <c r="L390" s="420"/>
      <c r="M390" s="420"/>
      <c r="N390" s="420"/>
      <c r="O390" s="420"/>
      <c r="P390" s="420"/>
      <c r="Q390" s="420"/>
      <c r="R390" s="420"/>
      <c r="S390" s="420"/>
    </row>
    <row r="391" spans="1:19" s="271" customFormat="1" ht="126.5">
      <c r="A391" s="420"/>
      <c r="B391" s="275"/>
      <c r="C391" s="272" t="s">
        <v>770</v>
      </c>
      <c r="D391" s="276"/>
      <c r="E391" s="413"/>
      <c r="G391" s="420"/>
      <c r="H391" s="420"/>
      <c r="I391" s="420"/>
      <c r="J391" s="420"/>
      <c r="K391" s="420"/>
      <c r="L391" s="420"/>
      <c r="M391" s="420"/>
      <c r="N391" s="420"/>
      <c r="O391" s="420"/>
      <c r="P391" s="420"/>
      <c r="Q391" s="420"/>
      <c r="R391" s="420"/>
      <c r="S391" s="420"/>
    </row>
    <row r="392" spans="1:19" s="271" customFormat="1" ht="11.5">
      <c r="A392" s="420"/>
      <c r="B392" s="267"/>
      <c r="C392" s="270"/>
      <c r="D392" s="269"/>
      <c r="E392" s="413"/>
      <c r="G392" s="420"/>
      <c r="H392" s="420"/>
      <c r="I392" s="420"/>
      <c r="J392" s="420"/>
      <c r="K392" s="420"/>
      <c r="L392" s="420"/>
      <c r="M392" s="420"/>
      <c r="N392" s="420"/>
      <c r="O392" s="420"/>
      <c r="P392" s="420"/>
      <c r="Q392" s="420"/>
      <c r="R392" s="420"/>
      <c r="S392" s="420"/>
    </row>
    <row r="393" spans="1:19" s="271" customFormat="1" ht="11.5">
      <c r="A393" s="420"/>
      <c r="B393" s="235">
        <f>MAX($B$7:B392)+1</f>
        <v>32</v>
      </c>
      <c r="C393" s="219" t="s">
        <v>771</v>
      </c>
      <c r="D393" s="276"/>
      <c r="E393" s="413"/>
      <c r="G393" s="420"/>
      <c r="H393" s="420"/>
      <c r="I393" s="420"/>
      <c r="J393" s="420"/>
      <c r="K393" s="420"/>
      <c r="L393" s="420"/>
      <c r="M393" s="420"/>
      <c r="N393" s="420"/>
      <c r="O393" s="420"/>
      <c r="P393" s="420"/>
      <c r="Q393" s="420"/>
      <c r="R393" s="420"/>
      <c r="S393" s="420"/>
    </row>
    <row r="394" spans="1:19" s="271" customFormat="1" ht="264.5">
      <c r="A394" s="420"/>
      <c r="B394" s="267"/>
      <c r="C394" s="270" t="s">
        <v>772</v>
      </c>
      <c r="D394" s="276"/>
      <c r="E394" s="413"/>
      <c r="G394" s="420"/>
      <c r="H394" s="420"/>
      <c r="I394" s="420"/>
      <c r="J394" s="420"/>
      <c r="K394" s="420"/>
      <c r="L394" s="420"/>
      <c r="M394" s="420"/>
      <c r="N394" s="420"/>
      <c r="O394" s="420"/>
      <c r="P394" s="420"/>
      <c r="Q394" s="420"/>
      <c r="R394" s="420"/>
      <c r="S394" s="420"/>
    </row>
    <row r="395" spans="1:19" s="271" customFormat="1" ht="11.5">
      <c r="A395" s="420"/>
      <c r="B395" s="267"/>
      <c r="C395" s="148" t="s">
        <v>773</v>
      </c>
      <c r="D395" s="276"/>
      <c r="E395" s="413"/>
      <c r="G395" s="420"/>
      <c r="H395" s="420"/>
      <c r="I395" s="420"/>
      <c r="J395" s="420"/>
      <c r="K395" s="420"/>
      <c r="L395" s="420"/>
      <c r="M395" s="420"/>
      <c r="N395" s="420"/>
      <c r="O395" s="420"/>
      <c r="P395" s="420"/>
      <c r="Q395" s="420"/>
      <c r="R395" s="420"/>
      <c r="S395" s="420"/>
    </row>
    <row r="396" spans="1:19" s="271" customFormat="1" ht="11.5">
      <c r="A396" s="420"/>
      <c r="B396" s="267"/>
      <c r="C396" s="277" t="s">
        <v>774</v>
      </c>
      <c r="D396" s="276"/>
      <c r="E396" s="413"/>
      <c r="G396" s="420"/>
      <c r="H396" s="420"/>
      <c r="I396" s="420"/>
      <c r="J396" s="420"/>
      <c r="K396" s="420"/>
      <c r="L396" s="420"/>
      <c r="M396" s="420"/>
      <c r="N396" s="420"/>
      <c r="O396" s="420"/>
      <c r="P396" s="420"/>
      <c r="Q396" s="420"/>
      <c r="R396" s="420"/>
      <c r="S396" s="420"/>
    </row>
    <row r="397" spans="1:19" s="271" customFormat="1" ht="34.5">
      <c r="A397" s="420"/>
      <c r="B397" s="267"/>
      <c r="C397" s="277" t="s">
        <v>775</v>
      </c>
      <c r="D397" s="276"/>
      <c r="E397" s="413"/>
      <c r="G397" s="420"/>
      <c r="H397" s="420"/>
      <c r="I397" s="420"/>
      <c r="J397" s="420"/>
      <c r="K397" s="420"/>
      <c r="L397" s="420"/>
      <c r="M397" s="420"/>
      <c r="N397" s="420"/>
      <c r="O397" s="420"/>
      <c r="P397" s="420"/>
      <c r="Q397" s="420"/>
      <c r="R397" s="420"/>
      <c r="S397" s="420"/>
    </row>
    <row r="398" spans="1:19" s="271" customFormat="1" ht="23">
      <c r="A398" s="420"/>
      <c r="B398" s="267"/>
      <c r="C398" s="277" t="s">
        <v>776</v>
      </c>
      <c r="D398" s="276"/>
      <c r="E398" s="413"/>
      <c r="G398" s="420"/>
      <c r="H398" s="420"/>
      <c r="I398" s="420"/>
      <c r="J398" s="420"/>
      <c r="K398" s="420"/>
      <c r="L398" s="420"/>
      <c r="M398" s="420"/>
      <c r="N398" s="420"/>
      <c r="O398" s="420"/>
      <c r="P398" s="420"/>
      <c r="Q398" s="420"/>
      <c r="R398" s="420"/>
      <c r="S398" s="420"/>
    </row>
    <row r="399" spans="1:19" s="271" customFormat="1" ht="23">
      <c r="A399" s="420"/>
      <c r="B399" s="267"/>
      <c r="C399" s="277" t="s">
        <v>777</v>
      </c>
      <c r="D399" s="276"/>
      <c r="E399" s="413"/>
      <c r="G399" s="420"/>
      <c r="H399" s="420"/>
      <c r="I399" s="420"/>
      <c r="J399" s="420"/>
      <c r="K399" s="420"/>
      <c r="L399" s="420"/>
      <c r="M399" s="420"/>
      <c r="N399" s="420"/>
      <c r="O399" s="420"/>
      <c r="P399" s="420"/>
      <c r="Q399" s="420"/>
      <c r="R399" s="420"/>
      <c r="S399" s="420"/>
    </row>
    <row r="400" spans="1:19" s="271" customFormat="1" ht="23">
      <c r="A400" s="420"/>
      <c r="B400" s="267"/>
      <c r="C400" s="277" t="s">
        <v>778</v>
      </c>
      <c r="D400" s="276"/>
      <c r="E400" s="413"/>
      <c r="G400" s="420"/>
      <c r="H400" s="420"/>
      <c r="I400" s="420"/>
      <c r="J400" s="420"/>
      <c r="K400" s="420"/>
      <c r="L400" s="420"/>
      <c r="M400" s="420"/>
      <c r="N400" s="420"/>
      <c r="O400" s="420"/>
      <c r="P400" s="420"/>
      <c r="Q400" s="420"/>
      <c r="R400" s="420"/>
      <c r="S400" s="420"/>
    </row>
    <row r="401" spans="1:19" s="271" customFormat="1" ht="23">
      <c r="A401" s="420"/>
      <c r="B401" s="267"/>
      <c r="C401" s="277" t="s">
        <v>779</v>
      </c>
      <c r="D401" s="276"/>
      <c r="E401" s="413"/>
      <c r="G401" s="420"/>
      <c r="H401" s="420"/>
      <c r="I401" s="420"/>
      <c r="J401" s="420"/>
      <c r="K401" s="420"/>
      <c r="L401" s="420"/>
      <c r="M401" s="420"/>
      <c r="N401" s="420"/>
      <c r="O401" s="420"/>
      <c r="P401" s="420"/>
      <c r="Q401" s="420"/>
      <c r="R401" s="420"/>
      <c r="S401" s="420"/>
    </row>
    <row r="402" spans="1:19" s="271" customFormat="1" ht="11.5">
      <c r="A402" s="420"/>
      <c r="B402" s="267"/>
      <c r="C402" s="277" t="s">
        <v>780</v>
      </c>
      <c r="D402" s="276"/>
      <c r="E402" s="413"/>
      <c r="G402" s="420"/>
      <c r="H402" s="420"/>
      <c r="I402" s="420"/>
      <c r="J402" s="420"/>
      <c r="K402" s="420"/>
      <c r="L402" s="420"/>
      <c r="M402" s="420"/>
      <c r="N402" s="420"/>
      <c r="O402" s="420"/>
      <c r="P402" s="420"/>
      <c r="Q402" s="420"/>
      <c r="R402" s="420"/>
      <c r="S402" s="420"/>
    </row>
    <row r="403" spans="1:19" s="271" customFormat="1" ht="11.5">
      <c r="A403" s="420"/>
      <c r="B403" s="267"/>
      <c r="C403" s="277" t="s">
        <v>781</v>
      </c>
      <c r="D403" s="276"/>
      <c r="E403" s="413"/>
      <c r="G403" s="420"/>
      <c r="H403" s="420"/>
      <c r="I403" s="420"/>
      <c r="J403" s="420"/>
      <c r="K403" s="420"/>
      <c r="L403" s="420"/>
      <c r="M403" s="420"/>
      <c r="N403" s="420"/>
      <c r="O403" s="420"/>
      <c r="P403" s="420"/>
      <c r="Q403" s="420"/>
      <c r="R403" s="420"/>
      <c r="S403" s="420"/>
    </row>
    <row r="404" spans="1:19" s="271" customFormat="1" ht="11.5">
      <c r="A404" s="420"/>
      <c r="B404" s="267"/>
      <c r="C404" s="277" t="s">
        <v>782</v>
      </c>
      <c r="D404" s="276"/>
      <c r="E404" s="413"/>
      <c r="G404" s="420"/>
      <c r="H404" s="420"/>
      <c r="I404" s="420"/>
      <c r="J404" s="420"/>
      <c r="K404" s="420"/>
      <c r="L404" s="420"/>
      <c r="M404" s="420"/>
      <c r="N404" s="420"/>
      <c r="O404" s="420"/>
      <c r="P404" s="420"/>
      <c r="Q404" s="420"/>
      <c r="R404" s="420"/>
      <c r="S404" s="420"/>
    </row>
    <row r="405" spans="1:19" s="271" customFormat="1" ht="69">
      <c r="A405" s="420"/>
      <c r="B405" s="267"/>
      <c r="C405" s="277" t="s">
        <v>783</v>
      </c>
      <c r="D405" s="276"/>
      <c r="E405" s="413"/>
      <c r="G405" s="420"/>
      <c r="H405" s="420"/>
      <c r="I405" s="420"/>
      <c r="J405" s="420"/>
      <c r="K405" s="420"/>
      <c r="L405" s="420"/>
      <c r="M405" s="420"/>
      <c r="N405" s="420"/>
      <c r="O405" s="420"/>
      <c r="P405" s="420"/>
      <c r="Q405" s="420"/>
      <c r="R405" s="420"/>
      <c r="S405" s="420"/>
    </row>
    <row r="406" spans="1:19" s="271" customFormat="1" ht="46">
      <c r="A406" s="420"/>
      <c r="B406" s="267"/>
      <c r="C406" s="270" t="s">
        <v>784</v>
      </c>
      <c r="D406" s="276"/>
      <c r="E406" s="413"/>
      <c r="G406" s="420"/>
      <c r="H406" s="420"/>
      <c r="I406" s="420"/>
      <c r="J406" s="420"/>
      <c r="K406" s="420"/>
      <c r="L406" s="420"/>
      <c r="M406" s="420"/>
      <c r="N406" s="420"/>
      <c r="O406" s="420"/>
      <c r="P406" s="420"/>
      <c r="Q406" s="420"/>
      <c r="R406" s="420"/>
      <c r="S406" s="420"/>
    </row>
    <row r="407" spans="1:19" s="200" customFormat="1" ht="12.5">
      <c r="A407" s="415"/>
      <c r="B407" s="203"/>
      <c r="C407" s="117" t="s">
        <v>364</v>
      </c>
      <c r="D407" s="169">
        <v>1</v>
      </c>
      <c r="E407" s="405"/>
      <c r="F407" s="155">
        <f t="shared" ref="F407" si="9">D407*E407</f>
        <v>0</v>
      </c>
      <c r="G407" s="428"/>
      <c r="H407" s="415"/>
      <c r="I407" s="956"/>
      <c r="J407" s="415"/>
      <c r="K407" s="415"/>
      <c r="L407" s="932"/>
      <c r="M407" s="415"/>
      <c r="N407" s="415"/>
      <c r="O407" s="415"/>
      <c r="P407" s="415"/>
      <c r="Q407" s="415"/>
      <c r="R407" s="415"/>
      <c r="S407" s="415"/>
    </row>
    <row r="408" spans="1:19" s="271" customFormat="1" ht="11.5">
      <c r="A408" s="420"/>
      <c r="B408" s="267"/>
      <c r="C408" s="278"/>
      <c r="D408" s="276"/>
      <c r="E408" s="413"/>
      <c r="G408" s="420"/>
      <c r="H408" s="420"/>
      <c r="I408" s="420"/>
      <c r="J408" s="420"/>
      <c r="K408" s="420"/>
      <c r="L408" s="420"/>
      <c r="M408" s="420"/>
      <c r="N408" s="420"/>
      <c r="O408" s="420"/>
      <c r="P408" s="420"/>
      <c r="Q408" s="420"/>
      <c r="R408" s="420"/>
      <c r="S408" s="420"/>
    </row>
    <row r="409" spans="1:19" s="271" customFormat="1" ht="11.5">
      <c r="A409" s="420"/>
      <c r="B409" s="235">
        <f>MAX($B$7:B408)+1</f>
        <v>33</v>
      </c>
      <c r="C409" s="219" t="s">
        <v>785</v>
      </c>
      <c r="D409" s="276"/>
      <c r="E409" s="413"/>
      <c r="G409" s="420"/>
      <c r="H409" s="420"/>
      <c r="I409" s="420"/>
      <c r="J409" s="420"/>
      <c r="K409" s="420"/>
      <c r="L409" s="420"/>
      <c r="M409" s="420"/>
      <c r="N409" s="420"/>
      <c r="O409" s="420"/>
      <c r="P409" s="420"/>
      <c r="Q409" s="420"/>
      <c r="R409" s="420"/>
      <c r="S409" s="420"/>
    </row>
    <row r="410" spans="1:19" s="271" customFormat="1" ht="69">
      <c r="A410" s="420"/>
      <c r="B410" s="267"/>
      <c r="C410" s="279" t="s">
        <v>786</v>
      </c>
      <c r="D410" s="276"/>
      <c r="E410" s="413"/>
      <c r="G410" s="420"/>
      <c r="H410" s="420"/>
      <c r="I410" s="420"/>
      <c r="J410" s="420"/>
      <c r="K410" s="420"/>
      <c r="L410" s="420"/>
      <c r="M410" s="420"/>
      <c r="N410" s="420"/>
      <c r="O410" s="420"/>
      <c r="P410" s="420"/>
      <c r="Q410" s="420"/>
      <c r="R410" s="420"/>
      <c r="S410" s="420"/>
    </row>
    <row r="411" spans="1:19" s="271" customFormat="1" ht="11.5">
      <c r="A411" s="420"/>
      <c r="B411" s="267"/>
      <c r="C411" s="280" t="s">
        <v>787</v>
      </c>
      <c r="D411" s="276"/>
      <c r="E411" s="413"/>
      <c r="G411" s="420"/>
      <c r="H411" s="420"/>
      <c r="I411" s="420"/>
      <c r="J411" s="420"/>
      <c r="K411" s="420"/>
      <c r="L411" s="420"/>
      <c r="M411" s="420"/>
      <c r="N411" s="420"/>
      <c r="O411" s="420"/>
      <c r="P411" s="420"/>
      <c r="Q411" s="420"/>
      <c r="R411" s="420"/>
      <c r="S411" s="420"/>
    </row>
    <row r="412" spans="1:19" s="271" customFormat="1" ht="57.5">
      <c r="A412" s="420"/>
      <c r="B412" s="267"/>
      <c r="C412" s="280" t="s">
        <v>788</v>
      </c>
      <c r="D412" s="276"/>
      <c r="E412" s="413"/>
      <c r="G412" s="420"/>
      <c r="H412" s="420"/>
      <c r="I412" s="420"/>
      <c r="J412" s="420"/>
      <c r="K412" s="420"/>
      <c r="L412" s="420"/>
      <c r="M412" s="420"/>
      <c r="N412" s="420"/>
      <c r="O412" s="420"/>
      <c r="P412" s="420"/>
      <c r="Q412" s="420"/>
      <c r="R412" s="420"/>
      <c r="S412" s="420"/>
    </row>
    <row r="413" spans="1:19" s="271" customFormat="1" ht="11.5">
      <c r="A413" s="420"/>
      <c r="B413" s="267"/>
      <c r="C413" s="279" t="s">
        <v>789</v>
      </c>
      <c r="D413" s="276"/>
      <c r="E413" s="413"/>
      <c r="G413" s="420"/>
      <c r="H413" s="420"/>
      <c r="I413" s="420"/>
      <c r="J413" s="420"/>
      <c r="K413" s="420"/>
      <c r="L413" s="420"/>
      <c r="M413" s="420"/>
      <c r="N413" s="420"/>
      <c r="O413" s="420"/>
      <c r="P413" s="420"/>
      <c r="Q413" s="420"/>
      <c r="R413" s="420"/>
      <c r="S413" s="420"/>
    </row>
    <row r="414" spans="1:19" s="271" customFormat="1" ht="23">
      <c r="A414" s="420"/>
      <c r="B414" s="267"/>
      <c r="C414" s="280" t="s">
        <v>790</v>
      </c>
      <c r="D414" s="276"/>
      <c r="E414" s="413"/>
      <c r="G414" s="420"/>
      <c r="H414" s="420"/>
      <c r="I414" s="420"/>
      <c r="J414" s="420"/>
      <c r="K414" s="420"/>
      <c r="L414" s="420"/>
      <c r="M414" s="420"/>
      <c r="N414" s="420"/>
      <c r="O414" s="420"/>
      <c r="P414" s="420"/>
      <c r="Q414" s="420"/>
      <c r="R414" s="420"/>
      <c r="S414" s="420"/>
    </row>
    <row r="415" spans="1:19" s="271" customFormat="1" ht="11.5">
      <c r="A415" s="420"/>
      <c r="B415" s="267"/>
      <c r="C415" s="279" t="s">
        <v>791</v>
      </c>
      <c r="D415" s="276"/>
      <c r="E415" s="413"/>
      <c r="G415" s="420"/>
      <c r="H415" s="420"/>
      <c r="I415" s="420"/>
      <c r="J415" s="420"/>
      <c r="K415" s="420"/>
      <c r="L415" s="420"/>
      <c r="M415" s="420"/>
      <c r="N415" s="420"/>
      <c r="O415" s="420"/>
      <c r="P415" s="420"/>
      <c r="Q415" s="420"/>
      <c r="R415" s="420"/>
      <c r="S415" s="420"/>
    </row>
    <row r="416" spans="1:19" s="200" customFormat="1" ht="12.5">
      <c r="A416" s="415"/>
      <c r="B416" s="203"/>
      <c r="C416" s="117" t="s">
        <v>364</v>
      </c>
      <c r="D416" s="169">
        <v>1</v>
      </c>
      <c r="E416" s="405"/>
      <c r="F416" s="155">
        <f t="shared" ref="F416" si="10">D416*E416</f>
        <v>0</v>
      </c>
      <c r="G416" s="428"/>
      <c r="H416" s="415"/>
      <c r="I416" s="956"/>
      <c r="J416" s="415"/>
      <c r="K416" s="415"/>
      <c r="L416" s="932"/>
      <c r="M416" s="415"/>
      <c r="N416" s="415"/>
      <c r="O416" s="415"/>
      <c r="P416" s="415"/>
      <c r="Q416" s="415"/>
      <c r="R416" s="415"/>
      <c r="S416" s="415"/>
    </row>
    <row r="417" spans="1:19" s="271" customFormat="1" ht="11.5">
      <c r="A417" s="420"/>
      <c r="B417" s="267"/>
      <c r="C417" s="278"/>
      <c r="D417" s="276"/>
      <c r="E417" s="413"/>
      <c r="G417" s="420"/>
      <c r="H417" s="420"/>
      <c r="I417" s="420"/>
      <c r="J417" s="420"/>
      <c r="K417" s="420"/>
      <c r="L417" s="420"/>
      <c r="M417" s="420"/>
      <c r="N417" s="420"/>
      <c r="O417" s="420"/>
      <c r="P417" s="420"/>
      <c r="Q417" s="420"/>
      <c r="R417" s="420"/>
      <c r="S417" s="420"/>
    </row>
    <row r="418" spans="1:19" s="271" customFormat="1" ht="13">
      <c r="A418" s="420"/>
      <c r="B418" s="273" t="s">
        <v>792</v>
      </c>
      <c r="C418" s="274" t="s">
        <v>793</v>
      </c>
      <c r="D418" s="269"/>
      <c r="E418" s="413"/>
      <c r="G418" s="420"/>
      <c r="H418" s="420"/>
      <c r="I418" s="420"/>
      <c r="J418" s="420"/>
      <c r="K418" s="420"/>
      <c r="L418" s="420"/>
      <c r="M418" s="420"/>
      <c r="N418" s="420"/>
      <c r="O418" s="420"/>
      <c r="P418" s="420"/>
      <c r="Q418" s="420"/>
      <c r="R418" s="420"/>
      <c r="S418" s="420"/>
    </row>
    <row r="419" spans="1:19" s="271" customFormat="1" ht="11.5">
      <c r="A419" s="420"/>
      <c r="B419" s="267"/>
      <c r="C419" s="278"/>
      <c r="D419" s="276"/>
      <c r="E419" s="413"/>
      <c r="G419" s="420"/>
      <c r="H419" s="420"/>
      <c r="I419" s="420"/>
      <c r="J419" s="420"/>
      <c r="K419" s="420"/>
      <c r="L419" s="420"/>
      <c r="M419" s="420"/>
      <c r="N419" s="420"/>
      <c r="O419" s="420"/>
      <c r="P419" s="420"/>
      <c r="Q419" s="420"/>
      <c r="R419" s="420"/>
      <c r="S419" s="420"/>
    </row>
    <row r="420" spans="1:19" s="271" customFormat="1" ht="11.5">
      <c r="A420" s="420"/>
      <c r="B420" s="235">
        <f>MAX($B$7:B419)+1</f>
        <v>34</v>
      </c>
      <c r="C420" s="219" t="s">
        <v>794</v>
      </c>
      <c r="D420" s="276"/>
      <c r="E420" s="413"/>
      <c r="G420" s="420"/>
      <c r="H420" s="420"/>
      <c r="I420" s="420"/>
      <c r="J420" s="420"/>
      <c r="K420" s="420"/>
      <c r="L420" s="420"/>
      <c r="M420" s="420"/>
      <c r="N420" s="420"/>
      <c r="O420" s="420"/>
      <c r="P420" s="420"/>
      <c r="Q420" s="420"/>
      <c r="R420" s="420"/>
      <c r="S420" s="420"/>
    </row>
    <row r="421" spans="1:19" s="271" customFormat="1" ht="241.5">
      <c r="A421" s="420"/>
      <c r="B421" s="267"/>
      <c r="C421" s="270" t="s">
        <v>795</v>
      </c>
      <c r="D421" s="276"/>
      <c r="E421" s="413"/>
      <c r="G421" s="420"/>
      <c r="H421" s="420"/>
      <c r="I421" s="420"/>
      <c r="J421" s="420"/>
      <c r="K421" s="420"/>
      <c r="L421" s="420"/>
      <c r="M421" s="420"/>
      <c r="N421" s="420"/>
      <c r="O421" s="420"/>
      <c r="P421" s="420"/>
      <c r="Q421" s="420"/>
      <c r="R421" s="420"/>
      <c r="S421" s="420"/>
    </row>
    <row r="422" spans="1:19" s="271" customFormat="1" ht="230">
      <c r="A422" s="420"/>
      <c r="B422" s="267"/>
      <c r="C422" s="278" t="s">
        <v>796</v>
      </c>
      <c r="D422" s="276"/>
      <c r="E422" s="413"/>
      <c r="G422" s="420"/>
      <c r="H422" s="420"/>
      <c r="I422" s="420"/>
      <c r="J422" s="420"/>
      <c r="K422" s="420"/>
      <c r="L422" s="420"/>
      <c r="M422" s="420"/>
      <c r="N422" s="420"/>
      <c r="O422" s="420"/>
      <c r="P422" s="420"/>
      <c r="Q422" s="420"/>
      <c r="R422" s="420"/>
      <c r="S422" s="420"/>
    </row>
    <row r="423" spans="1:19" s="271" customFormat="1" ht="57.5">
      <c r="A423" s="420"/>
      <c r="B423" s="267"/>
      <c r="C423" s="281" t="s">
        <v>797</v>
      </c>
      <c r="D423" s="276"/>
      <c r="E423" s="413"/>
      <c r="G423" s="420"/>
      <c r="H423" s="420"/>
      <c r="I423" s="420"/>
      <c r="J423" s="420"/>
      <c r="K423" s="420"/>
      <c r="L423" s="420"/>
      <c r="M423" s="420"/>
      <c r="N423" s="420"/>
      <c r="O423" s="420"/>
      <c r="P423" s="420"/>
      <c r="Q423" s="420"/>
      <c r="R423" s="420"/>
      <c r="S423" s="420"/>
    </row>
    <row r="424" spans="1:19" s="271" customFormat="1" ht="11.5">
      <c r="A424" s="420"/>
      <c r="B424" s="267"/>
      <c r="C424" s="281"/>
      <c r="D424" s="276"/>
      <c r="E424" s="413"/>
      <c r="G424" s="420"/>
      <c r="H424" s="420"/>
      <c r="I424" s="420"/>
      <c r="J424" s="420"/>
      <c r="K424" s="420"/>
      <c r="L424" s="420"/>
      <c r="M424" s="420"/>
      <c r="N424" s="420"/>
      <c r="O424" s="420"/>
      <c r="P424" s="420"/>
      <c r="Q424" s="420"/>
      <c r="R424" s="420"/>
      <c r="S424" s="420"/>
    </row>
    <row r="425" spans="1:19" s="271" customFormat="1" ht="11.5">
      <c r="A425" s="420"/>
      <c r="B425" s="267"/>
      <c r="C425" s="148" t="s">
        <v>798</v>
      </c>
      <c r="D425" s="276"/>
      <c r="E425" s="413"/>
      <c r="G425" s="420"/>
      <c r="H425" s="420"/>
      <c r="I425" s="420"/>
      <c r="J425" s="420"/>
      <c r="K425" s="420"/>
      <c r="L425" s="420"/>
      <c r="M425" s="420"/>
      <c r="N425" s="420"/>
      <c r="O425" s="420"/>
      <c r="P425" s="420"/>
      <c r="Q425" s="420"/>
      <c r="R425" s="420"/>
      <c r="S425" s="420"/>
    </row>
    <row r="426" spans="1:19" s="271" customFormat="1" ht="11.5">
      <c r="A426" s="420"/>
      <c r="B426" s="267"/>
      <c r="C426" s="282" t="s">
        <v>799</v>
      </c>
      <c r="D426" s="276"/>
      <c r="E426" s="413"/>
      <c r="G426" s="420"/>
      <c r="H426" s="420"/>
      <c r="I426" s="420"/>
      <c r="J426" s="420"/>
      <c r="K426" s="420"/>
      <c r="L426" s="420"/>
      <c r="M426" s="420"/>
      <c r="N426" s="420"/>
      <c r="O426" s="420"/>
      <c r="P426" s="420"/>
      <c r="Q426" s="420"/>
      <c r="R426" s="420"/>
      <c r="S426" s="420"/>
    </row>
    <row r="427" spans="1:19" s="271" customFormat="1" ht="11.5">
      <c r="A427" s="420"/>
      <c r="B427" s="267"/>
      <c r="C427" s="282" t="s">
        <v>800</v>
      </c>
      <c r="D427" s="276"/>
      <c r="E427" s="413"/>
      <c r="G427" s="420"/>
      <c r="H427" s="420"/>
      <c r="I427" s="420"/>
      <c r="J427" s="420"/>
      <c r="K427" s="420"/>
      <c r="L427" s="420"/>
      <c r="M427" s="420"/>
      <c r="N427" s="420"/>
      <c r="O427" s="420"/>
      <c r="P427" s="420"/>
      <c r="Q427" s="420"/>
      <c r="R427" s="420"/>
      <c r="S427" s="420"/>
    </row>
    <row r="428" spans="1:19" s="271" customFormat="1" ht="11.5">
      <c r="A428" s="420"/>
      <c r="B428" s="267"/>
      <c r="C428" s="282" t="s">
        <v>801</v>
      </c>
      <c r="D428" s="276"/>
      <c r="E428" s="413"/>
      <c r="G428" s="420"/>
      <c r="H428" s="420"/>
      <c r="I428" s="420"/>
      <c r="J428" s="420"/>
      <c r="K428" s="420"/>
      <c r="L428" s="420"/>
      <c r="M428" s="420"/>
      <c r="N428" s="420"/>
      <c r="O428" s="420"/>
      <c r="P428" s="420"/>
      <c r="Q428" s="420"/>
      <c r="R428" s="420"/>
      <c r="S428" s="420"/>
    </row>
    <row r="429" spans="1:19" s="271" customFormat="1" ht="11.5">
      <c r="A429" s="420"/>
      <c r="B429" s="267"/>
      <c r="C429" s="282" t="s">
        <v>802</v>
      </c>
      <c r="D429" s="276"/>
      <c r="E429" s="413"/>
      <c r="G429" s="420"/>
      <c r="H429" s="420"/>
      <c r="I429" s="420"/>
      <c r="J429" s="420"/>
      <c r="K429" s="420"/>
      <c r="L429" s="420"/>
      <c r="M429" s="420"/>
      <c r="N429" s="420"/>
      <c r="O429" s="420"/>
      <c r="P429" s="420"/>
      <c r="Q429" s="420"/>
      <c r="R429" s="420"/>
      <c r="S429" s="420"/>
    </row>
    <row r="430" spans="1:19" s="271" customFormat="1" ht="11.5">
      <c r="A430" s="420"/>
      <c r="B430" s="267"/>
      <c r="C430" s="282" t="s">
        <v>803</v>
      </c>
      <c r="D430" s="276"/>
      <c r="E430" s="413"/>
      <c r="G430" s="420"/>
      <c r="H430" s="420"/>
      <c r="I430" s="420"/>
      <c r="J430" s="420"/>
      <c r="K430" s="420"/>
      <c r="L430" s="420"/>
      <c r="M430" s="420"/>
      <c r="N430" s="420"/>
      <c r="O430" s="420"/>
      <c r="P430" s="420"/>
      <c r="Q430" s="420"/>
      <c r="R430" s="420"/>
      <c r="S430" s="420"/>
    </row>
    <row r="431" spans="1:19" s="271" customFormat="1" ht="11.5">
      <c r="A431" s="420"/>
      <c r="B431" s="267"/>
      <c r="C431" s="272" t="s">
        <v>804</v>
      </c>
      <c r="D431" s="276"/>
      <c r="E431" s="413"/>
      <c r="G431" s="420"/>
      <c r="H431" s="420"/>
      <c r="I431" s="420"/>
      <c r="J431" s="420"/>
      <c r="K431" s="420"/>
      <c r="L431" s="420"/>
      <c r="M431" s="420"/>
      <c r="N431" s="420"/>
      <c r="O431" s="420"/>
      <c r="P431" s="420"/>
      <c r="Q431" s="420"/>
      <c r="R431" s="420"/>
      <c r="S431" s="420"/>
    </row>
    <row r="432" spans="1:19" s="271" customFormat="1" ht="11.5">
      <c r="A432" s="420"/>
      <c r="B432" s="267"/>
      <c r="C432" s="283" t="s">
        <v>805</v>
      </c>
      <c r="D432" s="276"/>
      <c r="E432" s="413"/>
      <c r="G432" s="420"/>
      <c r="H432" s="420"/>
      <c r="I432" s="420"/>
      <c r="J432" s="420"/>
      <c r="K432" s="420"/>
      <c r="L432" s="420"/>
      <c r="M432" s="420"/>
      <c r="N432" s="420"/>
      <c r="O432" s="420"/>
      <c r="P432" s="420"/>
      <c r="Q432" s="420"/>
      <c r="R432" s="420"/>
      <c r="S432" s="420"/>
    </row>
    <row r="433" spans="1:19" s="271" customFormat="1" ht="11.5">
      <c r="A433" s="420"/>
      <c r="B433" s="267"/>
      <c r="C433" s="272" t="s">
        <v>806</v>
      </c>
      <c r="D433" s="276"/>
      <c r="E433" s="413"/>
      <c r="G433" s="420"/>
      <c r="H433" s="420"/>
      <c r="I433" s="420"/>
      <c r="J433" s="420"/>
      <c r="K433" s="420"/>
      <c r="L433" s="420"/>
      <c r="M433" s="420"/>
      <c r="N433" s="420"/>
      <c r="O433" s="420"/>
      <c r="P433" s="420"/>
      <c r="Q433" s="420"/>
      <c r="R433" s="420"/>
      <c r="S433" s="420"/>
    </row>
    <row r="434" spans="1:19" s="271" customFormat="1" ht="11.5">
      <c r="A434" s="420"/>
      <c r="B434" s="267"/>
      <c r="C434" s="272" t="s">
        <v>807</v>
      </c>
      <c r="D434" s="276"/>
      <c r="E434" s="413"/>
      <c r="G434" s="420"/>
      <c r="H434" s="420"/>
      <c r="I434" s="420"/>
      <c r="J434" s="420"/>
      <c r="K434" s="420"/>
      <c r="L434" s="420"/>
      <c r="M434" s="420"/>
      <c r="N434" s="420"/>
      <c r="O434" s="420"/>
      <c r="P434" s="420"/>
      <c r="Q434" s="420"/>
      <c r="R434" s="420"/>
      <c r="S434" s="420"/>
    </row>
    <row r="435" spans="1:19" s="271" customFormat="1" ht="11.5">
      <c r="A435" s="420"/>
      <c r="B435" s="267"/>
      <c r="C435" s="272" t="s">
        <v>808</v>
      </c>
      <c r="D435" s="276"/>
      <c r="E435" s="413"/>
      <c r="G435" s="420"/>
      <c r="H435" s="420"/>
      <c r="I435" s="420"/>
      <c r="J435" s="420"/>
      <c r="K435" s="420"/>
      <c r="L435" s="420"/>
      <c r="M435" s="420"/>
      <c r="N435" s="420"/>
      <c r="O435" s="420"/>
      <c r="P435" s="420"/>
      <c r="Q435" s="420"/>
      <c r="R435" s="420"/>
      <c r="S435" s="420"/>
    </row>
    <row r="436" spans="1:19" s="271" customFormat="1" ht="11.5">
      <c r="A436" s="420"/>
      <c r="B436" s="267"/>
      <c r="C436" s="272" t="s">
        <v>809</v>
      </c>
      <c r="D436" s="276"/>
      <c r="E436" s="413"/>
      <c r="G436" s="420"/>
      <c r="H436" s="420"/>
      <c r="I436" s="420"/>
      <c r="J436" s="420"/>
      <c r="K436" s="420"/>
      <c r="L436" s="420"/>
      <c r="M436" s="420"/>
      <c r="N436" s="420"/>
      <c r="O436" s="420"/>
      <c r="P436" s="420"/>
      <c r="Q436" s="420"/>
      <c r="R436" s="420"/>
      <c r="S436" s="420"/>
    </row>
    <row r="437" spans="1:19" s="271" customFormat="1" ht="11.5">
      <c r="A437" s="420"/>
      <c r="B437" s="267"/>
      <c r="C437" s="272" t="s">
        <v>810</v>
      </c>
      <c r="D437" s="276"/>
      <c r="E437" s="413"/>
      <c r="G437" s="420"/>
      <c r="H437" s="420"/>
      <c r="I437" s="420"/>
      <c r="J437" s="420"/>
      <c r="K437" s="420"/>
      <c r="L437" s="420"/>
      <c r="M437" s="420"/>
      <c r="N437" s="420"/>
      <c r="O437" s="420"/>
      <c r="P437" s="420"/>
      <c r="Q437" s="420"/>
      <c r="R437" s="420"/>
      <c r="S437" s="420"/>
    </row>
    <row r="438" spans="1:19" s="271" customFormat="1" ht="11.5">
      <c r="A438" s="420"/>
      <c r="B438" s="267"/>
      <c r="C438" s="272" t="s">
        <v>811</v>
      </c>
      <c r="D438" s="276"/>
      <c r="E438" s="413"/>
      <c r="G438" s="420"/>
      <c r="H438" s="420"/>
      <c r="I438" s="420"/>
      <c r="J438" s="420"/>
      <c r="K438" s="420"/>
      <c r="L438" s="420"/>
      <c r="M438" s="420"/>
      <c r="N438" s="420"/>
      <c r="O438" s="420"/>
      <c r="P438" s="420"/>
      <c r="Q438" s="420"/>
      <c r="R438" s="420"/>
      <c r="S438" s="420"/>
    </row>
    <row r="439" spans="1:19" s="271" customFormat="1" ht="11.5">
      <c r="A439" s="420"/>
      <c r="B439" s="267"/>
      <c r="C439" s="272" t="s">
        <v>812</v>
      </c>
      <c r="D439" s="276"/>
      <c r="E439" s="413"/>
      <c r="G439" s="420"/>
      <c r="H439" s="420"/>
      <c r="I439" s="420"/>
      <c r="J439" s="420"/>
      <c r="K439" s="420"/>
      <c r="L439" s="420"/>
      <c r="M439" s="420"/>
      <c r="N439" s="420"/>
      <c r="O439" s="420"/>
      <c r="P439" s="420"/>
      <c r="Q439" s="420"/>
      <c r="R439" s="420"/>
      <c r="S439" s="420"/>
    </row>
    <row r="440" spans="1:19" s="271" customFormat="1" ht="23">
      <c r="A440" s="420"/>
      <c r="B440" s="267"/>
      <c r="C440" s="284" t="s">
        <v>813</v>
      </c>
      <c r="D440" s="276"/>
      <c r="E440" s="413"/>
      <c r="G440" s="420"/>
      <c r="H440" s="420"/>
      <c r="I440" s="420"/>
      <c r="J440" s="420"/>
      <c r="K440" s="420"/>
      <c r="L440" s="420"/>
      <c r="M440" s="420"/>
      <c r="N440" s="420"/>
      <c r="O440" s="420"/>
      <c r="P440" s="420"/>
      <c r="Q440" s="420"/>
      <c r="R440" s="420"/>
      <c r="S440" s="420"/>
    </row>
    <row r="441" spans="1:19" s="271" customFormat="1" ht="11.5">
      <c r="A441" s="420"/>
      <c r="B441" s="267"/>
      <c r="C441" s="272" t="s">
        <v>814</v>
      </c>
      <c r="D441" s="276"/>
      <c r="E441" s="413"/>
      <c r="G441" s="420"/>
      <c r="H441" s="420"/>
      <c r="I441" s="420"/>
      <c r="J441" s="420"/>
      <c r="K441" s="420"/>
      <c r="L441" s="420"/>
      <c r="M441" s="420"/>
      <c r="N441" s="420"/>
      <c r="O441" s="420"/>
      <c r="P441" s="420"/>
      <c r="Q441" s="420"/>
      <c r="R441" s="420"/>
      <c r="S441" s="420"/>
    </row>
    <row r="442" spans="1:19" s="200" customFormat="1" ht="12.5">
      <c r="A442" s="415"/>
      <c r="B442" s="203"/>
      <c r="C442" s="117" t="s">
        <v>348</v>
      </c>
      <c r="D442" s="169">
        <v>1</v>
      </c>
      <c r="E442" s="405"/>
      <c r="F442" s="155">
        <f t="shared" ref="F442" si="11">D442*E442</f>
        <v>0</v>
      </c>
      <c r="G442" s="428"/>
      <c r="H442" s="415"/>
      <c r="I442" s="956"/>
      <c r="J442" s="415"/>
      <c r="K442" s="415"/>
      <c r="L442" s="932"/>
      <c r="M442" s="415"/>
      <c r="N442" s="415"/>
      <c r="O442" s="415"/>
      <c r="P442" s="415"/>
      <c r="Q442" s="415"/>
      <c r="R442" s="415"/>
      <c r="S442" s="415"/>
    </row>
    <row r="443" spans="1:19" s="271" customFormat="1" ht="11.5">
      <c r="A443" s="420"/>
      <c r="B443" s="267"/>
      <c r="C443" s="278"/>
      <c r="D443" s="276"/>
      <c r="E443" s="413"/>
      <c r="G443" s="420"/>
      <c r="H443" s="420"/>
      <c r="I443" s="420"/>
      <c r="J443" s="420"/>
      <c r="K443" s="420"/>
      <c r="L443" s="420"/>
      <c r="M443" s="420"/>
      <c r="N443" s="420"/>
      <c r="O443" s="420"/>
      <c r="P443" s="420"/>
      <c r="Q443" s="420"/>
      <c r="R443" s="420"/>
      <c r="S443" s="420"/>
    </row>
    <row r="444" spans="1:19" s="271" customFormat="1" ht="23">
      <c r="A444" s="420"/>
      <c r="B444" s="235">
        <f>MAX($B$7:B443)+1</f>
        <v>35</v>
      </c>
      <c r="C444" s="219" t="s">
        <v>815</v>
      </c>
      <c r="D444" s="276"/>
      <c r="E444" s="413"/>
      <c r="G444" s="420"/>
      <c r="H444" s="420"/>
      <c r="I444" s="420"/>
      <c r="J444" s="420"/>
      <c r="K444" s="420"/>
      <c r="L444" s="420"/>
      <c r="M444" s="420"/>
      <c r="N444" s="420"/>
      <c r="O444" s="420"/>
      <c r="P444" s="420"/>
      <c r="Q444" s="420"/>
      <c r="R444" s="420"/>
      <c r="S444" s="420"/>
    </row>
    <row r="445" spans="1:19" s="271" customFormat="1" ht="80.5">
      <c r="A445" s="420"/>
      <c r="B445" s="267"/>
      <c r="C445" s="280" t="s">
        <v>816</v>
      </c>
      <c r="D445" s="276"/>
      <c r="E445" s="413"/>
      <c r="G445" s="420"/>
      <c r="H445" s="420"/>
      <c r="I445" s="420"/>
      <c r="J445" s="420"/>
      <c r="K445" s="420"/>
      <c r="L445" s="420"/>
      <c r="M445" s="420"/>
      <c r="N445" s="420"/>
      <c r="O445" s="420"/>
      <c r="P445" s="420"/>
      <c r="Q445" s="420"/>
      <c r="R445" s="420"/>
      <c r="S445" s="420"/>
    </row>
    <row r="446" spans="1:19" s="271" customFormat="1" ht="46">
      <c r="A446" s="420"/>
      <c r="B446" s="267"/>
      <c r="C446" s="279" t="s">
        <v>817</v>
      </c>
      <c r="D446" s="276"/>
      <c r="E446" s="413"/>
      <c r="G446" s="420"/>
      <c r="H446" s="420"/>
      <c r="I446" s="420"/>
      <c r="J446" s="420"/>
      <c r="K446" s="420"/>
      <c r="L446" s="420"/>
      <c r="M446" s="420"/>
      <c r="N446" s="420"/>
      <c r="O446" s="420"/>
      <c r="P446" s="420"/>
      <c r="Q446" s="420"/>
      <c r="R446" s="420"/>
      <c r="S446" s="420"/>
    </row>
    <row r="447" spans="1:19" s="271" customFormat="1" ht="23">
      <c r="A447" s="420"/>
      <c r="B447" s="267"/>
      <c r="C447" s="279" t="s">
        <v>818</v>
      </c>
      <c r="D447" s="276"/>
      <c r="E447" s="413"/>
      <c r="G447" s="420"/>
      <c r="H447" s="420"/>
      <c r="I447" s="420"/>
      <c r="J447" s="420"/>
      <c r="K447" s="420"/>
      <c r="L447" s="420"/>
      <c r="M447" s="420"/>
      <c r="N447" s="420"/>
      <c r="O447" s="420"/>
      <c r="P447" s="420"/>
      <c r="Q447" s="420"/>
      <c r="R447" s="420"/>
      <c r="S447" s="420"/>
    </row>
    <row r="448" spans="1:19" s="271" customFormat="1" ht="11.5">
      <c r="A448" s="420"/>
      <c r="B448" s="267"/>
      <c r="C448" s="285" t="s">
        <v>819</v>
      </c>
      <c r="D448" s="276"/>
      <c r="E448" s="413"/>
      <c r="G448" s="420"/>
      <c r="H448" s="420"/>
      <c r="I448" s="420"/>
      <c r="J448" s="420"/>
      <c r="K448" s="420"/>
      <c r="L448" s="420"/>
      <c r="M448" s="420"/>
      <c r="N448" s="420"/>
      <c r="O448" s="420"/>
      <c r="P448" s="420"/>
      <c r="Q448" s="420"/>
      <c r="R448" s="420"/>
      <c r="S448" s="420"/>
    </row>
    <row r="449" spans="1:19" s="200" customFormat="1" ht="12.5">
      <c r="A449" s="415"/>
      <c r="B449" s="203"/>
      <c r="C449" s="117" t="s">
        <v>348</v>
      </c>
      <c r="D449" s="169">
        <v>1</v>
      </c>
      <c r="E449" s="405"/>
      <c r="F449" s="155">
        <f t="shared" ref="F449" si="12">D449*E449</f>
        <v>0</v>
      </c>
      <c r="G449" s="428"/>
      <c r="H449" s="415"/>
      <c r="I449" s="956"/>
      <c r="J449" s="415"/>
      <c r="K449" s="415"/>
      <c r="L449" s="932"/>
      <c r="M449" s="415"/>
      <c r="N449" s="415"/>
      <c r="O449" s="415"/>
      <c r="P449" s="415"/>
      <c r="Q449" s="415"/>
      <c r="R449" s="415"/>
      <c r="S449" s="415"/>
    </row>
    <row r="450" spans="1:19" s="152" customFormat="1" ht="12.5">
      <c r="A450" s="417"/>
      <c r="B450" s="178"/>
      <c r="C450" s="143"/>
      <c r="D450" s="150"/>
      <c r="E450" s="402"/>
      <c r="F450" s="151"/>
      <c r="G450" s="417"/>
      <c r="H450" s="417"/>
      <c r="I450" s="956"/>
      <c r="J450" s="417"/>
      <c r="K450" s="417"/>
      <c r="L450" s="932"/>
      <c r="M450" s="417"/>
      <c r="N450" s="417"/>
      <c r="O450" s="417"/>
      <c r="P450" s="417"/>
      <c r="Q450" s="417"/>
      <c r="R450" s="417"/>
      <c r="S450" s="417"/>
    </row>
    <row r="451" spans="1:19" s="152" customFormat="1" ht="15.5">
      <c r="A451" s="417"/>
      <c r="B451" s="232"/>
      <c r="C451" s="140" t="s">
        <v>820</v>
      </c>
      <c r="D451" s="233"/>
      <c r="E451" s="409"/>
      <c r="F451" s="234"/>
      <c r="G451" s="417"/>
      <c r="H451" s="417"/>
      <c r="I451" s="956"/>
      <c r="J451" s="417"/>
      <c r="K451" s="417"/>
      <c r="L451" s="932"/>
      <c r="M451" s="417"/>
      <c r="N451" s="417"/>
      <c r="O451" s="417"/>
      <c r="P451" s="417"/>
      <c r="Q451" s="417"/>
      <c r="R451" s="417"/>
      <c r="S451" s="417"/>
    </row>
    <row r="452" spans="1:19" s="152" customFormat="1" ht="12.5">
      <c r="A452" s="417"/>
      <c r="B452" s="178"/>
      <c r="C452" s="143"/>
      <c r="D452" s="150"/>
      <c r="E452" s="402"/>
      <c r="F452" s="151"/>
      <c r="G452" s="417"/>
      <c r="H452" s="417"/>
      <c r="I452" s="956"/>
      <c r="J452" s="417"/>
      <c r="K452" s="417"/>
      <c r="L452" s="932"/>
      <c r="M452" s="417"/>
      <c r="N452" s="417"/>
      <c r="O452" s="417"/>
      <c r="P452" s="417"/>
      <c r="Q452" s="417"/>
      <c r="R452" s="417"/>
      <c r="S452" s="417"/>
    </row>
    <row r="453" spans="1:19" s="200" customFormat="1" ht="12.5">
      <c r="A453" s="415"/>
      <c r="B453" s="235">
        <f>MAX($B$10:B452)+1</f>
        <v>36</v>
      </c>
      <c r="C453" s="162" t="s">
        <v>821</v>
      </c>
      <c r="D453" s="201"/>
      <c r="E453" s="404"/>
      <c r="F453" s="202"/>
      <c r="G453" s="415"/>
      <c r="H453" s="415"/>
      <c r="I453" s="956"/>
      <c r="J453" s="415"/>
      <c r="K453" s="415"/>
      <c r="L453" s="932"/>
      <c r="M453" s="415"/>
      <c r="N453" s="415"/>
      <c r="O453" s="415"/>
      <c r="P453" s="415"/>
      <c r="Q453" s="415"/>
      <c r="R453" s="415"/>
      <c r="S453" s="415"/>
    </row>
    <row r="454" spans="1:19" s="200" customFormat="1" ht="23">
      <c r="A454" s="415"/>
      <c r="B454" s="203"/>
      <c r="C454" s="167" t="s">
        <v>822</v>
      </c>
      <c r="D454" s="169"/>
      <c r="E454" s="184"/>
      <c r="F454" s="202"/>
      <c r="G454" s="415"/>
      <c r="H454" s="415"/>
      <c r="I454" s="956"/>
      <c r="J454" s="415"/>
      <c r="K454" s="415"/>
      <c r="L454" s="932"/>
      <c r="M454" s="415"/>
      <c r="N454" s="415"/>
      <c r="O454" s="415"/>
      <c r="P454" s="415"/>
      <c r="Q454" s="415"/>
      <c r="R454" s="415"/>
      <c r="S454" s="415"/>
    </row>
    <row r="455" spans="1:19" s="200" customFormat="1" ht="12.5">
      <c r="A455" s="415"/>
      <c r="B455" s="203"/>
      <c r="C455" s="117" t="s">
        <v>348</v>
      </c>
      <c r="D455" s="169">
        <v>5</v>
      </c>
      <c r="E455" s="405"/>
      <c r="F455" s="155">
        <f t="shared" ref="F455" si="13">D455*E455</f>
        <v>0</v>
      </c>
      <c r="G455" s="428"/>
      <c r="H455" s="415"/>
      <c r="I455" s="956"/>
      <c r="J455" s="415"/>
      <c r="K455" s="415"/>
      <c r="L455" s="932"/>
      <c r="M455" s="415"/>
      <c r="N455" s="415"/>
      <c r="O455" s="415"/>
      <c r="P455" s="415"/>
      <c r="Q455" s="415"/>
      <c r="R455" s="415"/>
      <c r="S455" s="415"/>
    </row>
    <row r="456" spans="1:19" s="200" customFormat="1" ht="12.5">
      <c r="A456" s="415"/>
      <c r="B456" s="207"/>
      <c r="C456" s="173"/>
      <c r="D456" s="169"/>
      <c r="E456" s="184"/>
      <c r="F456" s="202"/>
      <c r="G456" s="415"/>
      <c r="H456" s="415"/>
      <c r="I456" s="956"/>
      <c r="J456" s="415"/>
      <c r="K456" s="415"/>
      <c r="L456" s="932"/>
      <c r="M456" s="415"/>
      <c r="N456" s="415"/>
      <c r="O456" s="415"/>
      <c r="P456" s="415"/>
      <c r="Q456" s="415"/>
      <c r="R456" s="415"/>
      <c r="S456" s="415"/>
    </row>
    <row r="457" spans="1:19" s="200" customFormat="1" ht="11.5">
      <c r="A457" s="415"/>
      <c r="B457" s="235">
        <f>MAX($B$10:B456)+1</f>
        <v>37</v>
      </c>
      <c r="C457" s="162" t="s">
        <v>823</v>
      </c>
      <c r="D457" s="169"/>
      <c r="E457" s="184"/>
      <c r="F457" s="202"/>
      <c r="G457" s="428"/>
      <c r="H457" s="415"/>
      <c r="I457" s="415"/>
      <c r="J457" s="415"/>
      <c r="K457" s="415"/>
      <c r="L457" s="415"/>
      <c r="M457" s="415"/>
      <c r="N457" s="415"/>
      <c r="O457" s="415"/>
      <c r="P457" s="415"/>
      <c r="Q457" s="415"/>
      <c r="R457" s="415"/>
      <c r="S457" s="415"/>
    </row>
    <row r="458" spans="1:19" s="200" customFormat="1" ht="11.5">
      <c r="A458" s="415"/>
      <c r="B458" s="203"/>
      <c r="C458" s="173" t="s">
        <v>824</v>
      </c>
      <c r="D458" s="169"/>
      <c r="E458" s="184"/>
      <c r="F458" s="202"/>
      <c r="G458" s="428"/>
      <c r="H458" s="415"/>
      <c r="I458" s="415"/>
      <c r="J458" s="415"/>
      <c r="K458" s="415"/>
      <c r="L458" s="415"/>
      <c r="M458" s="415"/>
      <c r="N458" s="415"/>
      <c r="O458" s="415"/>
      <c r="P458" s="415"/>
      <c r="Q458" s="415"/>
      <c r="R458" s="415"/>
      <c r="S458" s="415"/>
    </row>
    <row r="459" spans="1:19" s="200" customFormat="1" ht="11.5">
      <c r="A459" s="415"/>
      <c r="B459" s="203"/>
      <c r="C459" s="173" t="s">
        <v>825</v>
      </c>
      <c r="D459" s="169"/>
      <c r="E459" s="184"/>
      <c r="F459" s="202"/>
      <c r="G459" s="428"/>
      <c r="H459" s="415"/>
      <c r="I459" s="415"/>
      <c r="J459" s="415"/>
      <c r="K459" s="415"/>
      <c r="L459" s="415"/>
      <c r="M459" s="415"/>
      <c r="N459" s="415"/>
      <c r="O459" s="415"/>
      <c r="P459" s="415"/>
      <c r="Q459" s="415"/>
      <c r="R459" s="415"/>
      <c r="S459" s="415"/>
    </row>
    <row r="460" spans="1:19" s="200" customFormat="1" ht="11.5">
      <c r="A460" s="415"/>
      <c r="B460" s="203"/>
      <c r="C460" s="173" t="s">
        <v>826</v>
      </c>
      <c r="D460" s="169"/>
      <c r="E460" s="184"/>
      <c r="F460" s="202"/>
      <c r="G460" s="428"/>
      <c r="H460" s="415"/>
      <c r="I460" s="415"/>
      <c r="J460" s="415"/>
      <c r="K460" s="415"/>
      <c r="L460" s="415"/>
      <c r="M460" s="415"/>
      <c r="N460" s="415"/>
      <c r="O460" s="415"/>
      <c r="P460" s="415"/>
      <c r="Q460" s="415"/>
      <c r="R460" s="415"/>
      <c r="S460" s="415"/>
    </row>
    <row r="461" spans="1:19" s="200" customFormat="1" ht="11.5">
      <c r="A461" s="415"/>
      <c r="B461" s="203"/>
      <c r="C461" s="173" t="s">
        <v>827</v>
      </c>
      <c r="D461" s="169"/>
      <c r="E461" s="184"/>
      <c r="F461" s="202"/>
      <c r="G461" s="428"/>
      <c r="H461" s="415"/>
      <c r="I461" s="415"/>
      <c r="J461" s="415"/>
      <c r="K461" s="415"/>
      <c r="L461" s="415"/>
      <c r="M461" s="415"/>
      <c r="N461" s="415"/>
      <c r="O461" s="415"/>
      <c r="P461" s="415"/>
      <c r="Q461" s="415"/>
      <c r="R461" s="415"/>
      <c r="S461" s="415"/>
    </row>
    <row r="462" spans="1:19" s="200" customFormat="1" ht="11.5">
      <c r="A462" s="415"/>
      <c r="B462" s="203"/>
      <c r="C462" s="173" t="s">
        <v>828</v>
      </c>
      <c r="D462" s="169"/>
      <c r="E462" s="184"/>
      <c r="F462" s="202"/>
      <c r="G462" s="428"/>
      <c r="H462" s="415"/>
      <c r="I462" s="415"/>
      <c r="J462" s="415"/>
      <c r="K462" s="415"/>
      <c r="L462" s="415"/>
      <c r="M462" s="415"/>
      <c r="N462" s="415"/>
      <c r="O462" s="415"/>
      <c r="P462" s="415"/>
      <c r="Q462" s="415"/>
      <c r="R462" s="415"/>
      <c r="S462" s="415"/>
    </row>
    <row r="463" spans="1:19" s="200" customFormat="1" ht="11.5">
      <c r="A463" s="415"/>
      <c r="B463" s="203"/>
      <c r="C463" s="173" t="s">
        <v>829</v>
      </c>
      <c r="D463" s="169"/>
      <c r="E463" s="184"/>
      <c r="F463" s="202"/>
      <c r="G463" s="428"/>
      <c r="H463" s="415"/>
      <c r="I463" s="415"/>
      <c r="J463" s="415"/>
      <c r="K463" s="415"/>
      <c r="L463" s="415"/>
      <c r="M463" s="415"/>
      <c r="N463" s="415"/>
      <c r="O463" s="415"/>
      <c r="P463" s="415"/>
      <c r="Q463" s="415"/>
      <c r="R463" s="415"/>
      <c r="S463" s="415"/>
    </row>
    <row r="464" spans="1:19" s="200" customFormat="1" ht="11.5">
      <c r="A464" s="415"/>
      <c r="B464" s="203"/>
      <c r="C464" s="173" t="s">
        <v>830</v>
      </c>
      <c r="D464" s="169"/>
      <c r="E464" s="184"/>
      <c r="F464" s="202"/>
      <c r="G464" s="428"/>
      <c r="H464" s="415"/>
      <c r="I464" s="415"/>
      <c r="J464" s="415"/>
      <c r="K464" s="415"/>
      <c r="L464" s="415"/>
      <c r="M464" s="415"/>
      <c r="N464" s="415"/>
      <c r="O464" s="415"/>
      <c r="P464" s="415"/>
      <c r="Q464" s="415"/>
      <c r="R464" s="415"/>
      <c r="S464" s="415"/>
    </row>
    <row r="465" spans="1:19" s="200" customFormat="1" ht="11.5">
      <c r="A465" s="415"/>
      <c r="B465" s="203"/>
      <c r="C465" s="173" t="s">
        <v>831</v>
      </c>
      <c r="D465" s="169"/>
      <c r="E465" s="184"/>
      <c r="F465" s="202"/>
      <c r="G465" s="428"/>
      <c r="H465" s="415"/>
      <c r="I465" s="415"/>
      <c r="J465" s="415"/>
      <c r="K465" s="415"/>
      <c r="L465" s="415"/>
      <c r="M465" s="415"/>
      <c r="N465" s="415"/>
      <c r="O465" s="415"/>
      <c r="P465" s="415"/>
      <c r="Q465" s="415"/>
      <c r="R465" s="415"/>
      <c r="S465" s="415"/>
    </row>
    <row r="466" spans="1:19" s="200" customFormat="1" ht="11.5">
      <c r="A466" s="415"/>
      <c r="B466" s="203"/>
      <c r="C466" s="173" t="s">
        <v>832</v>
      </c>
      <c r="D466" s="169"/>
      <c r="E466" s="184"/>
      <c r="F466" s="202"/>
      <c r="G466" s="428"/>
      <c r="H466" s="415"/>
      <c r="I466" s="415"/>
      <c r="J466" s="415"/>
      <c r="K466" s="415"/>
      <c r="L466" s="415"/>
      <c r="M466" s="415"/>
      <c r="N466" s="415"/>
      <c r="O466" s="415"/>
      <c r="P466" s="415"/>
      <c r="Q466" s="415"/>
      <c r="R466" s="415"/>
      <c r="S466" s="415"/>
    </row>
    <row r="467" spans="1:19" s="200" customFormat="1" ht="11.5">
      <c r="A467" s="415"/>
      <c r="B467" s="203"/>
      <c r="C467" s="173" t="s">
        <v>833</v>
      </c>
      <c r="D467" s="169"/>
      <c r="E467" s="184"/>
      <c r="F467" s="202"/>
      <c r="G467" s="428"/>
      <c r="H467" s="415"/>
      <c r="I467" s="415"/>
      <c r="J467" s="415"/>
      <c r="K467" s="415"/>
      <c r="L467" s="415"/>
      <c r="M467" s="415"/>
      <c r="N467" s="415"/>
      <c r="O467" s="415"/>
      <c r="P467" s="415"/>
      <c r="Q467" s="415"/>
      <c r="R467" s="415"/>
      <c r="S467" s="415"/>
    </row>
    <row r="468" spans="1:19" s="200" customFormat="1" ht="11.5">
      <c r="A468" s="415"/>
      <c r="B468" s="203"/>
      <c r="C468" s="173" t="s">
        <v>834</v>
      </c>
      <c r="D468" s="169"/>
      <c r="E468" s="184"/>
      <c r="F468" s="202"/>
      <c r="G468" s="428"/>
      <c r="H468" s="415"/>
      <c r="I468" s="415"/>
      <c r="J468" s="415"/>
      <c r="K468" s="415"/>
      <c r="L468" s="415"/>
      <c r="M468" s="415"/>
      <c r="N468" s="415"/>
      <c r="O468" s="415"/>
      <c r="P468" s="415"/>
      <c r="Q468" s="415"/>
      <c r="R468" s="415"/>
      <c r="S468" s="415"/>
    </row>
    <row r="469" spans="1:19" s="200" customFormat="1" ht="11.5">
      <c r="A469" s="415"/>
      <c r="B469" s="203"/>
      <c r="C469" s="173" t="s">
        <v>835</v>
      </c>
      <c r="D469" s="169"/>
      <c r="E469" s="184"/>
      <c r="F469" s="202"/>
      <c r="G469" s="428"/>
      <c r="H469" s="415"/>
      <c r="I469" s="415"/>
      <c r="J469" s="415"/>
      <c r="K469" s="415"/>
      <c r="L469" s="415"/>
      <c r="M469" s="415"/>
      <c r="N469" s="415"/>
      <c r="O469" s="415"/>
      <c r="P469" s="415"/>
      <c r="Q469" s="415"/>
      <c r="R469" s="415"/>
      <c r="S469" s="415"/>
    </row>
    <row r="470" spans="1:19" s="200" customFormat="1" ht="11.5">
      <c r="A470" s="415"/>
      <c r="B470" s="203"/>
      <c r="C470" s="173" t="s">
        <v>836</v>
      </c>
      <c r="D470" s="169"/>
      <c r="E470" s="184"/>
      <c r="F470" s="202"/>
      <c r="G470" s="428"/>
      <c r="H470" s="415"/>
      <c r="I470" s="415"/>
      <c r="J470" s="415"/>
      <c r="K470" s="415"/>
      <c r="L470" s="415"/>
      <c r="M470" s="415"/>
      <c r="N470" s="415"/>
      <c r="O470" s="415"/>
      <c r="P470" s="415"/>
      <c r="Q470" s="415"/>
      <c r="R470" s="415"/>
      <c r="S470" s="415"/>
    </row>
    <row r="471" spans="1:19" s="200" customFormat="1" ht="11.5">
      <c r="A471" s="415"/>
      <c r="B471" s="203"/>
      <c r="C471" s="173" t="s">
        <v>837</v>
      </c>
      <c r="D471" s="169"/>
      <c r="E471" s="184"/>
      <c r="F471" s="202"/>
      <c r="G471" s="428"/>
      <c r="H471" s="415"/>
      <c r="I471" s="415"/>
      <c r="J471" s="415"/>
      <c r="K471" s="415"/>
      <c r="L471" s="415"/>
      <c r="M471" s="415"/>
      <c r="N471" s="415"/>
      <c r="O471" s="415"/>
      <c r="P471" s="415"/>
      <c r="Q471" s="415"/>
      <c r="R471" s="415"/>
      <c r="S471" s="415"/>
    </row>
    <row r="472" spans="1:19" s="200" customFormat="1" ht="11.5">
      <c r="A472" s="415"/>
      <c r="B472" s="203"/>
      <c r="C472" s="173" t="s">
        <v>838</v>
      </c>
      <c r="D472" s="169"/>
      <c r="E472" s="184"/>
      <c r="F472" s="202"/>
      <c r="G472" s="428"/>
      <c r="H472" s="415"/>
      <c r="I472" s="415"/>
      <c r="J472" s="415"/>
      <c r="K472" s="415"/>
      <c r="L472" s="415"/>
      <c r="M472" s="415"/>
      <c r="N472" s="415"/>
      <c r="O472" s="415"/>
      <c r="P472" s="415"/>
      <c r="Q472" s="415"/>
      <c r="R472" s="415"/>
      <c r="S472" s="415"/>
    </row>
    <row r="473" spans="1:19" s="200" customFormat="1" ht="11.5">
      <c r="A473" s="415"/>
      <c r="B473" s="203"/>
      <c r="C473" s="173" t="s">
        <v>839</v>
      </c>
      <c r="D473" s="169"/>
      <c r="E473" s="184"/>
      <c r="F473" s="202"/>
      <c r="G473" s="428"/>
      <c r="H473" s="415"/>
      <c r="I473" s="415"/>
      <c r="J473" s="415"/>
      <c r="K473" s="415"/>
      <c r="L473" s="415"/>
      <c r="M473" s="415"/>
      <c r="N473" s="415"/>
      <c r="O473" s="415"/>
      <c r="P473" s="415"/>
      <c r="Q473" s="415"/>
      <c r="R473" s="415"/>
      <c r="S473" s="415"/>
    </row>
    <row r="474" spans="1:19" s="200" customFormat="1" ht="11.5">
      <c r="A474" s="415"/>
      <c r="B474" s="203"/>
      <c r="C474" s="173" t="s">
        <v>840</v>
      </c>
      <c r="D474" s="169"/>
      <c r="E474" s="184"/>
      <c r="F474" s="202"/>
      <c r="G474" s="428"/>
      <c r="H474" s="415"/>
      <c r="I474" s="415"/>
      <c r="J474" s="415"/>
      <c r="K474" s="415"/>
      <c r="L474" s="415"/>
      <c r="M474" s="415"/>
      <c r="N474" s="415"/>
      <c r="O474" s="415"/>
      <c r="P474" s="415"/>
      <c r="Q474" s="415"/>
      <c r="R474" s="415"/>
      <c r="S474" s="415"/>
    </row>
    <row r="475" spans="1:19" s="200" customFormat="1" ht="11.5">
      <c r="A475" s="415"/>
      <c r="B475" s="203"/>
      <c r="C475" s="167" t="s">
        <v>841</v>
      </c>
      <c r="D475" s="169"/>
      <c r="E475" s="184"/>
      <c r="F475" s="202"/>
      <c r="G475" s="428"/>
      <c r="H475" s="415"/>
      <c r="I475" s="415"/>
      <c r="J475" s="415"/>
      <c r="K475" s="415"/>
      <c r="L475" s="415"/>
      <c r="M475" s="415"/>
      <c r="N475" s="415"/>
      <c r="O475" s="415"/>
      <c r="P475" s="415"/>
      <c r="Q475" s="415"/>
      <c r="R475" s="415"/>
      <c r="S475" s="415"/>
    </row>
    <row r="476" spans="1:19" s="200" customFormat="1" ht="11.5">
      <c r="A476" s="415"/>
      <c r="B476" s="203"/>
      <c r="C476" s="173" t="s">
        <v>842</v>
      </c>
      <c r="D476" s="169">
        <v>1</v>
      </c>
      <c r="E476" s="405"/>
      <c r="F476" s="155">
        <f t="shared" ref="F476:F477" si="14">D476*E476</f>
        <v>0</v>
      </c>
      <c r="G476" s="428"/>
      <c r="H476" s="415"/>
      <c r="I476" s="415"/>
      <c r="J476" s="415"/>
      <c r="K476" s="415"/>
      <c r="L476" s="415"/>
      <c r="M476" s="415"/>
      <c r="N476" s="415"/>
      <c r="O476" s="415"/>
      <c r="P476" s="415"/>
      <c r="Q476" s="415"/>
      <c r="R476" s="415"/>
      <c r="S476" s="415"/>
    </row>
    <row r="477" spans="1:19" s="200" customFormat="1" ht="11.5">
      <c r="A477" s="415"/>
      <c r="B477" s="203"/>
      <c r="C477" s="173" t="s">
        <v>843</v>
      </c>
      <c r="D477" s="169">
        <v>1</v>
      </c>
      <c r="E477" s="405"/>
      <c r="F477" s="155">
        <f t="shared" si="14"/>
        <v>0</v>
      </c>
      <c r="G477" s="428"/>
      <c r="H477" s="415"/>
      <c r="I477" s="415"/>
      <c r="J477" s="415"/>
      <c r="K477" s="415"/>
      <c r="L477" s="415"/>
      <c r="M477" s="415"/>
      <c r="N477" s="415"/>
      <c r="O477" s="415"/>
      <c r="P477" s="415"/>
      <c r="Q477" s="415"/>
      <c r="R477" s="415"/>
      <c r="S477" s="415"/>
    </row>
    <row r="478" spans="1:19" s="200" customFormat="1" ht="11.5">
      <c r="A478" s="415"/>
      <c r="B478" s="203"/>
      <c r="C478" s="173"/>
      <c r="D478" s="169"/>
      <c r="E478" s="184"/>
      <c r="F478" s="202"/>
      <c r="G478" s="428"/>
      <c r="H478" s="415"/>
      <c r="I478" s="415"/>
      <c r="J478" s="415"/>
      <c r="K478" s="415"/>
      <c r="L478" s="415"/>
      <c r="M478" s="415"/>
      <c r="N478" s="415"/>
      <c r="O478" s="415"/>
      <c r="P478" s="415"/>
      <c r="Q478" s="415"/>
      <c r="R478" s="415"/>
      <c r="S478" s="415"/>
    </row>
    <row r="479" spans="1:19" s="200" customFormat="1" ht="11.5">
      <c r="A479" s="415"/>
      <c r="B479" s="235">
        <f>MAX($B$10:B478)+1</f>
        <v>38</v>
      </c>
      <c r="C479" s="162" t="s">
        <v>844</v>
      </c>
      <c r="D479" s="201"/>
      <c r="E479" s="404"/>
      <c r="F479" s="202"/>
      <c r="G479" s="415"/>
      <c r="H479" s="415"/>
      <c r="I479" s="415"/>
      <c r="J479" s="415"/>
      <c r="K479" s="415"/>
      <c r="L479" s="415"/>
      <c r="M479" s="415"/>
      <c r="N479" s="415"/>
      <c r="O479" s="415"/>
      <c r="P479" s="415"/>
      <c r="Q479" s="415"/>
      <c r="R479" s="415"/>
      <c r="S479" s="415"/>
    </row>
    <row r="480" spans="1:19" s="200" customFormat="1" ht="23">
      <c r="A480" s="415"/>
      <c r="B480" s="203"/>
      <c r="C480" s="167" t="s">
        <v>845</v>
      </c>
      <c r="D480" s="169"/>
      <c r="E480" s="184"/>
      <c r="F480" s="202"/>
      <c r="G480" s="415"/>
      <c r="H480" s="415"/>
      <c r="I480" s="415"/>
      <c r="J480" s="415"/>
      <c r="K480" s="415"/>
      <c r="L480" s="415"/>
      <c r="M480" s="415"/>
      <c r="N480" s="415"/>
      <c r="O480" s="415"/>
      <c r="P480" s="415"/>
      <c r="Q480" s="415"/>
      <c r="R480" s="415"/>
      <c r="S480" s="415"/>
    </row>
    <row r="481" spans="1:19" s="200" customFormat="1" ht="11.5">
      <c r="A481" s="415"/>
      <c r="B481" s="203"/>
      <c r="C481" s="173" t="s">
        <v>842</v>
      </c>
      <c r="D481" s="169">
        <v>1</v>
      </c>
      <c r="E481" s="405"/>
      <c r="F481" s="155">
        <f t="shared" ref="F481:F482" si="15">D481*E481</f>
        <v>0</v>
      </c>
      <c r="G481" s="428"/>
      <c r="H481" s="415"/>
      <c r="I481" s="415"/>
      <c r="J481" s="415"/>
      <c r="K481" s="415"/>
      <c r="L481" s="415"/>
      <c r="M481" s="415"/>
      <c r="N481" s="415"/>
      <c r="O481" s="415"/>
      <c r="P481" s="415"/>
      <c r="Q481" s="415"/>
      <c r="R481" s="415"/>
      <c r="S481" s="415"/>
    </row>
    <row r="482" spans="1:19" s="200" customFormat="1" ht="11.5">
      <c r="A482" s="415"/>
      <c r="B482" s="203"/>
      <c r="C482" s="173" t="s">
        <v>843</v>
      </c>
      <c r="D482" s="169">
        <v>1</v>
      </c>
      <c r="E482" s="405"/>
      <c r="F482" s="155">
        <f t="shared" si="15"/>
        <v>0</v>
      </c>
      <c r="G482" s="428"/>
      <c r="H482" s="415"/>
      <c r="I482" s="415"/>
      <c r="J482" s="415"/>
      <c r="K482" s="415"/>
      <c r="L482" s="415"/>
      <c r="M482" s="415"/>
      <c r="N482" s="415"/>
      <c r="O482" s="415"/>
      <c r="P482" s="415"/>
      <c r="Q482" s="415"/>
      <c r="R482" s="415"/>
      <c r="S482" s="415"/>
    </row>
    <row r="483" spans="1:19" s="200" customFormat="1" ht="11.5">
      <c r="A483" s="415"/>
      <c r="B483" s="207"/>
      <c r="C483" s="173"/>
      <c r="D483" s="169"/>
      <c r="E483" s="184"/>
      <c r="F483" s="202"/>
      <c r="G483" s="415"/>
      <c r="H483" s="415"/>
      <c r="I483" s="415"/>
      <c r="J483" s="415"/>
      <c r="K483" s="415"/>
      <c r="L483" s="415"/>
      <c r="M483" s="415"/>
      <c r="N483" s="415"/>
      <c r="O483" s="415"/>
      <c r="P483" s="415"/>
      <c r="Q483" s="415"/>
      <c r="R483" s="415"/>
      <c r="S483" s="415"/>
    </row>
    <row r="484" spans="1:19" s="200" customFormat="1" ht="11.5">
      <c r="A484" s="415"/>
      <c r="B484" s="235">
        <f>MAX($B$10:B483)+1</f>
        <v>39</v>
      </c>
      <c r="C484" s="162" t="s">
        <v>846</v>
      </c>
      <c r="D484" s="201"/>
      <c r="E484" s="404"/>
      <c r="F484" s="202"/>
      <c r="G484" s="415"/>
      <c r="H484" s="415"/>
      <c r="I484" s="415"/>
      <c r="J484" s="415"/>
      <c r="K484" s="415"/>
      <c r="L484" s="415"/>
      <c r="M484" s="415"/>
      <c r="N484" s="415"/>
      <c r="O484" s="415"/>
      <c r="P484" s="415"/>
      <c r="Q484" s="415"/>
      <c r="R484" s="415"/>
      <c r="S484" s="415"/>
    </row>
    <row r="485" spans="1:19" s="200" customFormat="1" ht="57.5">
      <c r="A485" s="415"/>
      <c r="B485" s="203"/>
      <c r="C485" s="167" t="s">
        <v>847</v>
      </c>
      <c r="D485" s="169"/>
      <c r="E485" s="184"/>
      <c r="F485" s="202"/>
      <c r="G485" s="415"/>
      <c r="H485" s="415"/>
      <c r="I485" s="415"/>
      <c r="J485" s="415"/>
      <c r="K485" s="415"/>
      <c r="L485" s="415"/>
      <c r="M485" s="415"/>
      <c r="N485" s="415"/>
      <c r="O485" s="415"/>
      <c r="P485" s="415"/>
      <c r="Q485" s="415"/>
      <c r="R485" s="415"/>
      <c r="S485" s="415"/>
    </row>
    <row r="486" spans="1:19" s="200" customFormat="1" ht="11.5">
      <c r="A486" s="415"/>
      <c r="B486" s="203"/>
      <c r="C486" s="173" t="s">
        <v>842</v>
      </c>
      <c r="D486" s="169">
        <v>1</v>
      </c>
      <c r="E486" s="405"/>
      <c r="F486" s="155">
        <f t="shared" ref="F486:F487" si="16">D486*E486</f>
        <v>0</v>
      </c>
      <c r="G486" s="428"/>
      <c r="H486" s="415"/>
      <c r="I486" s="415"/>
      <c r="J486" s="415"/>
      <c r="K486" s="415"/>
      <c r="L486" s="415"/>
      <c r="M486" s="415"/>
      <c r="N486" s="415"/>
      <c r="O486" s="415"/>
      <c r="P486" s="415"/>
      <c r="Q486" s="415"/>
      <c r="R486" s="415"/>
      <c r="S486" s="415"/>
    </row>
    <row r="487" spans="1:19" s="200" customFormat="1" ht="11.5">
      <c r="A487" s="415"/>
      <c r="B487" s="203"/>
      <c r="C487" s="173" t="s">
        <v>843</v>
      </c>
      <c r="D487" s="169">
        <v>1</v>
      </c>
      <c r="E487" s="405"/>
      <c r="F487" s="155">
        <f t="shared" si="16"/>
        <v>0</v>
      </c>
      <c r="G487" s="428"/>
      <c r="H487" s="415"/>
      <c r="I487" s="415"/>
      <c r="J487" s="415"/>
      <c r="K487" s="415"/>
      <c r="L487" s="415"/>
      <c r="M487" s="415"/>
      <c r="N487" s="415"/>
      <c r="O487" s="415"/>
      <c r="P487" s="415"/>
      <c r="Q487" s="415"/>
      <c r="R487" s="415"/>
      <c r="S487" s="415"/>
    </row>
    <row r="488" spans="1:19" s="200" customFormat="1" ht="11.5">
      <c r="A488" s="415"/>
      <c r="B488" s="207"/>
      <c r="C488" s="173"/>
      <c r="D488" s="169"/>
      <c r="E488" s="184"/>
      <c r="F488" s="202"/>
      <c r="G488" s="415"/>
      <c r="H488" s="415"/>
      <c r="I488" s="415"/>
      <c r="J488" s="415"/>
      <c r="K488" s="415"/>
      <c r="L488" s="415"/>
      <c r="M488" s="415"/>
      <c r="N488" s="415"/>
      <c r="O488" s="415"/>
      <c r="P488" s="415"/>
      <c r="Q488" s="415"/>
      <c r="R488" s="415"/>
      <c r="S488" s="415"/>
    </row>
    <row r="489" spans="1:19" s="200" customFormat="1" ht="11.5">
      <c r="A489" s="415"/>
      <c r="B489" s="235">
        <f>MAX($B$10:B488)+1</f>
        <v>40</v>
      </c>
      <c r="C489" s="162" t="s">
        <v>848</v>
      </c>
      <c r="D489" s="169"/>
      <c r="E489" s="184"/>
      <c r="F489" s="202"/>
      <c r="G489" s="428"/>
      <c r="H489" s="415"/>
      <c r="I489" s="415"/>
      <c r="J489" s="415"/>
      <c r="K489" s="415"/>
      <c r="L489" s="415"/>
      <c r="M489" s="415"/>
      <c r="N489" s="415"/>
      <c r="O489" s="415"/>
      <c r="P489" s="415"/>
      <c r="Q489" s="415"/>
      <c r="R489" s="415"/>
      <c r="S489" s="415"/>
    </row>
    <row r="490" spans="1:19" s="200" customFormat="1" ht="46">
      <c r="A490" s="415"/>
      <c r="B490" s="203"/>
      <c r="C490" s="167" t="s">
        <v>849</v>
      </c>
      <c r="D490" s="169"/>
      <c r="E490" s="184"/>
      <c r="F490" s="202"/>
      <c r="G490" s="428"/>
      <c r="H490" s="415"/>
      <c r="I490" s="415"/>
      <c r="J490" s="415"/>
      <c r="K490" s="415"/>
      <c r="L490" s="415"/>
      <c r="M490" s="415"/>
      <c r="N490" s="415"/>
      <c r="O490" s="415"/>
      <c r="P490" s="415"/>
      <c r="Q490" s="415"/>
      <c r="R490" s="415"/>
      <c r="S490" s="415"/>
    </row>
    <row r="491" spans="1:19" s="200" customFormat="1" ht="11.5">
      <c r="A491" s="415"/>
      <c r="B491" s="203"/>
      <c r="C491" s="173" t="s">
        <v>842</v>
      </c>
      <c r="D491" s="169">
        <v>1</v>
      </c>
      <c r="E491" s="405"/>
      <c r="F491" s="155">
        <f t="shared" ref="F491:F492" si="17">D491*E491</f>
        <v>0</v>
      </c>
      <c r="G491" s="428"/>
      <c r="H491" s="415"/>
      <c r="I491" s="415"/>
      <c r="J491" s="415"/>
      <c r="K491" s="415"/>
      <c r="L491" s="415"/>
      <c r="M491" s="415"/>
      <c r="N491" s="415"/>
      <c r="O491" s="415"/>
      <c r="P491" s="415"/>
      <c r="Q491" s="415"/>
      <c r="R491" s="415"/>
      <c r="S491" s="415"/>
    </row>
    <row r="492" spans="1:19" s="200" customFormat="1" ht="11.5">
      <c r="A492" s="415"/>
      <c r="B492" s="203"/>
      <c r="C492" s="173" t="s">
        <v>843</v>
      </c>
      <c r="D492" s="169">
        <v>1</v>
      </c>
      <c r="E492" s="405"/>
      <c r="F492" s="155">
        <f t="shared" si="17"/>
        <v>0</v>
      </c>
      <c r="G492" s="428"/>
      <c r="H492" s="415"/>
      <c r="I492" s="415"/>
      <c r="J492" s="415"/>
      <c r="K492" s="415"/>
      <c r="L492" s="415"/>
      <c r="M492" s="415"/>
      <c r="N492" s="415"/>
      <c r="O492" s="415"/>
      <c r="P492" s="415"/>
      <c r="Q492" s="415"/>
      <c r="R492" s="415"/>
      <c r="S492" s="415"/>
    </row>
    <row r="493" spans="1:19" s="200" customFormat="1" ht="11.5">
      <c r="A493" s="415"/>
      <c r="B493" s="203"/>
      <c r="C493" s="173"/>
      <c r="D493" s="169"/>
      <c r="E493" s="184"/>
      <c r="F493" s="202"/>
      <c r="G493" s="428"/>
      <c r="H493" s="415"/>
      <c r="I493" s="415"/>
      <c r="J493" s="415"/>
      <c r="K493" s="415"/>
      <c r="L493" s="415"/>
      <c r="M493" s="415"/>
      <c r="N493" s="415"/>
      <c r="O493" s="415"/>
      <c r="P493" s="415"/>
      <c r="Q493" s="415"/>
      <c r="R493" s="415"/>
      <c r="S493" s="415"/>
    </row>
    <row r="494" spans="1:19" s="200" customFormat="1" ht="11.5">
      <c r="A494" s="415"/>
      <c r="B494" s="235">
        <f>MAX($B$10:B493)+1</f>
        <v>41</v>
      </c>
      <c r="C494" s="162" t="s">
        <v>850</v>
      </c>
      <c r="D494" s="169"/>
      <c r="E494" s="184"/>
      <c r="F494" s="202"/>
      <c r="G494" s="428"/>
      <c r="H494" s="415"/>
      <c r="I494" s="415"/>
      <c r="J494" s="415"/>
      <c r="K494" s="415"/>
      <c r="L494" s="415"/>
      <c r="M494" s="415"/>
      <c r="N494" s="415"/>
      <c r="O494" s="415"/>
      <c r="P494" s="415"/>
      <c r="Q494" s="415"/>
      <c r="R494" s="415"/>
      <c r="S494" s="415"/>
    </row>
    <row r="495" spans="1:19" s="200" customFormat="1" ht="23">
      <c r="A495" s="415"/>
      <c r="B495" s="203"/>
      <c r="C495" s="167" t="s">
        <v>851</v>
      </c>
      <c r="D495" s="169"/>
      <c r="E495" s="184"/>
      <c r="F495" s="202"/>
      <c r="G495" s="428"/>
      <c r="H495" s="415"/>
      <c r="I495" s="415"/>
      <c r="J495" s="415"/>
      <c r="K495" s="415"/>
      <c r="L495" s="415"/>
      <c r="M495" s="415"/>
      <c r="N495" s="415"/>
      <c r="O495" s="415"/>
      <c r="P495" s="415"/>
      <c r="Q495" s="415"/>
      <c r="R495" s="415"/>
      <c r="S495" s="415"/>
    </row>
    <row r="496" spans="1:19" s="200" customFormat="1" ht="11.5">
      <c r="A496" s="415"/>
      <c r="B496" s="203"/>
      <c r="C496" s="173" t="s">
        <v>842</v>
      </c>
      <c r="D496" s="169">
        <v>1</v>
      </c>
      <c r="E496" s="405"/>
      <c r="F496" s="155">
        <f t="shared" ref="F496:F497" si="18">D496*E496</f>
        <v>0</v>
      </c>
      <c r="G496" s="428"/>
      <c r="H496" s="415"/>
      <c r="I496" s="415"/>
      <c r="J496" s="415"/>
      <c r="K496" s="415"/>
      <c r="L496" s="415"/>
      <c r="M496" s="415"/>
      <c r="N496" s="415"/>
      <c r="O496" s="415"/>
      <c r="P496" s="415"/>
      <c r="Q496" s="415"/>
      <c r="R496" s="415"/>
      <c r="S496" s="415"/>
    </row>
    <row r="497" spans="1:19" s="200" customFormat="1" ht="11.5">
      <c r="A497" s="415"/>
      <c r="B497" s="203"/>
      <c r="C497" s="173" t="s">
        <v>843</v>
      </c>
      <c r="D497" s="169">
        <v>1</v>
      </c>
      <c r="E497" s="405"/>
      <c r="F497" s="155">
        <f t="shared" si="18"/>
        <v>0</v>
      </c>
      <c r="G497" s="428"/>
      <c r="H497" s="415"/>
      <c r="I497" s="415"/>
      <c r="J497" s="415"/>
      <c r="K497" s="415"/>
      <c r="L497" s="415"/>
      <c r="M497" s="415"/>
      <c r="N497" s="415"/>
      <c r="O497" s="415"/>
      <c r="P497" s="415"/>
      <c r="Q497" s="415"/>
      <c r="R497" s="415"/>
      <c r="S497" s="415"/>
    </row>
    <row r="498" spans="1:19" s="200" customFormat="1" ht="11.5">
      <c r="A498" s="415"/>
      <c r="B498" s="203"/>
      <c r="C498" s="173"/>
      <c r="D498" s="169"/>
      <c r="E498" s="184"/>
      <c r="F498" s="202"/>
      <c r="G498" s="428"/>
      <c r="H498" s="415"/>
      <c r="I498" s="415"/>
      <c r="J498" s="415"/>
      <c r="K498" s="415"/>
      <c r="L498" s="415"/>
      <c r="M498" s="415"/>
      <c r="N498" s="415"/>
      <c r="O498" s="415"/>
      <c r="P498" s="415"/>
      <c r="Q498" s="415"/>
      <c r="R498" s="415"/>
      <c r="S498" s="415"/>
    </row>
    <row r="499" spans="1:19" s="200" customFormat="1" ht="11.5">
      <c r="A499" s="415"/>
      <c r="B499" s="235">
        <f>MAX($B$10:B498)+1</f>
        <v>42</v>
      </c>
      <c r="C499" s="162" t="s">
        <v>548</v>
      </c>
      <c r="D499" s="169"/>
      <c r="E499" s="184"/>
      <c r="F499" s="202"/>
      <c r="G499" s="415"/>
      <c r="H499" s="415"/>
      <c r="I499" s="415"/>
      <c r="J499" s="415"/>
      <c r="K499" s="415"/>
      <c r="L499" s="415"/>
      <c r="M499" s="415"/>
      <c r="N499" s="415"/>
      <c r="O499" s="415"/>
      <c r="P499" s="415"/>
      <c r="Q499" s="415"/>
      <c r="R499" s="415"/>
      <c r="S499" s="415"/>
    </row>
    <row r="500" spans="1:19" s="200" customFormat="1" ht="34.5">
      <c r="A500" s="415"/>
      <c r="B500" s="203"/>
      <c r="C500" s="167" t="s">
        <v>852</v>
      </c>
      <c r="D500" s="169"/>
      <c r="E500" s="184"/>
      <c r="F500" s="202"/>
      <c r="G500" s="415"/>
      <c r="H500" s="415"/>
      <c r="I500" s="415"/>
      <c r="J500" s="415"/>
      <c r="K500" s="415"/>
      <c r="L500" s="415"/>
      <c r="M500" s="415"/>
      <c r="N500" s="415"/>
      <c r="O500" s="415"/>
      <c r="P500" s="415"/>
      <c r="Q500" s="415"/>
      <c r="R500" s="415"/>
      <c r="S500" s="415"/>
    </row>
    <row r="501" spans="1:19" s="200" customFormat="1" ht="11.5">
      <c r="A501" s="415"/>
      <c r="B501" s="203"/>
      <c r="C501" s="117" t="s">
        <v>597</v>
      </c>
      <c r="D501" s="169">
        <v>1</v>
      </c>
      <c r="E501" s="405"/>
      <c r="F501" s="155">
        <f t="shared" ref="F501:F517" si="19">D501*E501</f>
        <v>0</v>
      </c>
      <c r="G501" s="415"/>
      <c r="H501" s="415"/>
      <c r="I501" s="415"/>
      <c r="J501" s="415"/>
      <c r="K501" s="415"/>
      <c r="L501" s="415"/>
      <c r="M501" s="415"/>
      <c r="N501" s="415"/>
      <c r="O501" s="415"/>
      <c r="P501" s="415"/>
      <c r="Q501" s="415"/>
      <c r="R501" s="415"/>
      <c r="S501" s="415"/>
    </row>
    <row r="502" spans="1:19" s="200" customFormat="1" ht="11.5">
      <c r="A502" s="415"/>
      <c r="B502" s="203"/>
      <c r="C502" s="162"/>
      <c r="D502" s="169"/>
      <c r="E502" s="184"/>
      <c r="F502" s="202"/>
      <c r="G502" s="415"/>
      <c r="H502" s="415"/>
      <c r="I502" s="415"/>
      <c r="J502" s="415"/>
      <c r="K502" s="415"/>
      <c r="L502" s="415"/>
      <c r="M502" s="415"/>
      <c r="N502" s="415"/>
      <c r="O502" s="415"/>
      <c r="P502" s="415"/>
      <c r="Q502" s="415"/>
      <c r="R502" s="415"/>
      <c r="S502" s="415"/>
    </row>
    <row r="503" spans="1:19" s="200" customFormat="1" ht="11.5">
      <c r="A503" s="415"/>
      <c r="B503" s="235">
        <f>MAX($B$10:B502)+1</f>
        <v>43</v>
      </c>
      <c r="C503" s="219" t="s">
        <v>853</v>
      </c>
      <c r="D503" s="169"/>
      <c r="E503" s="184"/>
      <c r="F503" s="202"/>
      <c r="G503" s="415"/>
      <c r="H503" s="415"/>
      <c r="I503" s="415"/>
      <c r="J503" s="415"/>
      <c r="K503" s="415"/>
      <c r="L503" s="415"/>
      <c r="M503" s="415"/>
      <c r="N503" s="415"/>
      <c r="O503" s="415"/>
      <c r="P503" s="415"/>
      <c r="Q503" s="415"/>
      <c r="R503" s="415"/>
      <c r="S503" s="415"/>
    </row>
    <row r="504" spans="1:19" s="200" customFormat="1" ht="34.5">
      <c r="A504" s="415"/>
      <c r="B504" s="203"/>
      <c r="C504" s="186" t="s">
        <v>854</v>
      </c>
      <c r="D504" s="169"/>
      <c r="E504" s="184"/>
      <c r="F504" s="202"/>
      <c r="G504" s="415"/>
      <c r="H504" s="415"/>
      <c r="I504" s="415"/>
      <c r="J504" s="415"/>
      <c r="K504" s="415"/>
      <c r="L504" s="415"/>
      <c r="M504" s="415"/>
      <c r="N504" s="415"/>
      <c r="O504" s="415"/>
      <c r="P504" s="415"/>
      <c r="Q504" s="415"/>
      <c r="R504" s="415"/>
      <c r="S504" s="415"/>
    </row>
    <row r="505" spans="1:19" s="200" customFormat="1" ht="11.5">
      <c r="A505" s="415"/>
      <c r="B505" s="203"/>
      <c r="C505" s="163" t="s">
        <v>597</v>
      </c>
      <c r="D505" s="169">
        <v>1</v>
      </c>
      <c r="E505" s="405"/>
      <c r="F505" s="155">
        <f t="shared" ref="F505" si="20">D505*E505</f>
        <v>0</v>
      </c>
      <c r="G505" s="415"/>
      <c r="H505" s="415"/>
      <c r="I505" s="415"/>
      <c r="J505" s="415"/>
      <c r="K505" s="415"/>
      <c r="L505" s="415"/>
      <c r="M505" s="415"/>
      <c r="N505" s="415"/>
      <c r="O505" s="415"/>
      <c r="P505" s="415"/>
      <c r="Q505" s="415"/>
      <c r="R505" s="415"/>
      <c r="S505" s="415"/>
    </row>
    <row r="506" spans="1:19" s="200" customFormat="1" ht="11.5">
      <c r="A506" s="415"/>
      <c r="B506" s="203"/>
      <c r="C506" s="162"/>
      <c r="D506" s="169"/>
      <c r="E506" s="184"/>
      <c r="F506" s="202"/>
      <c r="G506" s="415"/>
      <c r="H506" s="415"/>
      <c r="I506" s="415"/>
      <c r="J506" s="415"/>
      <c r="K506" s="415"/>
      <c r="L506" s="415"/>
      <c r="M506" s="415"/>
      <c r="N506" s="415"/>
      <c r="O506" s="415"/>
      <c r="P506" s="415"/>
      <c r="Q506" s="415"/>
      <c r="R506" s="415"/>
      <c r="S506" s="415"/>
    </row>
    <row r="507" spans="1:19" s="200" customFormat="1" ht="11.5">
      <c r="A507" s="415"/>
      <c r="B507" s="235">
        <f>MAX($B$10:B506)+1</f>
        <v>44</v>
      </c>
      <c r="C507" s="219" t="s">
        <v>855</v>
      </c>
      <c r="D507" s="169"/>
      <c r="E507" s="184"/>
      <c r="F507" s="202"/>
      <c r="G507" s="415"/>
      <c r="H507" s="415"/>
      <c r="I507" s="415"/>
      <c r="J507" s="415"/>
      <c r="K507" s="415"/>
      <c r="L507" s="415"/>
      <c r="M507" s="415"/>
      <c r="N507" s="415"/>
      <c r="O507" s="415"/>
      <c r="P507" s="415"/>
      <c r="Q507" s="415"/>
      <c r="R507" s="415"/>
      <c r="S507" s="415"/>
    </row>
    <row r="508" spans="1:19" s="200" customFormat="1" ht="23">
      <c r="A508" s="415"/>
      <c r="B508" s="203"/>
      <c r="C508" s="186" t="s">
        <v>856</v>
      </c>
      <c r="D508" s="169"/>
      <c r="E508" s="184"/>
      <c r="F508" s="202"/>
      <c r="G508" s="415"/>
      <c r="H508" s="415"/>
      <c r="I508" s="415"/>
      <c r="J508" s="415"/>
      <c r="K508" s="415"/>
      <c r="L508" s="415"/>
      <c r="M508" s="415"/>
      <c r="N508" s="415"/>
      <c r="O508" s="415"/>
      <c r="P508" s="415"/>
      <c r="Q508" s="415"/>
      <c r="R508" s="415"/>
      <c r="S508" s="415"/>
    </row>
    <row r="509" spans="1:19" s="200" customFormat="1" ht="11.5">
      <c r="A509" s="415"/>
      <c r="B509" s="203"/>
      <c r="C509" s="163" t="s">
        <v>597</v>
      </c>
      <c r="D509" s="169">
        <v>1</v>
      </c>
      <c r="E509" s="405"/>
      <c r="F509" s="155">
        <f t="shared" ref="F509" si="21">D509*E509</f>
        <v>0</v>
      </c>
      <c r="G509" s="415"/>
      <c r="H509" s="415"/>
      <c r="I509" s="415"/>
      <c r="J509" s="415"/>
      <c r="K509" s="415"/>
      <c r="L509" s="415"/>
      <c r="M509" s="415"/>
      <c r="N509" s="415"/>
      <c r="O509" s="415"/>
      <c r="P509" s="415"/>
      <c r="Q509" s="415"/>
      <c r="R509" s="415"/>
      <c r="S509" s="415"/>
    </row>
    <row r="510" spans="1:19" s="200" customFormat="1" ht="11.5">
      <c r="A510" s="415"/>
      <c r="B510" s="203"/>
      <c r="C510" s="162"/>
      <c r="D510" s="169"/>
      <c r="E510" s="184"/>
      <c r="F510" s="202"/>
      <c r="G510" s="415"/>
      <c r="H510" s="415"/>
      <c r="I510" s="415"/>
      <c r="J510" s="415"/>
      <c r="K510" s="415"/>
      <c r="L510" s="415"/>
      <c r="M510" s="415"/>
      <c r="N510" s="415"/>
      <c r="O510" s="415"/>
      <c r="P510" s="415"/>
      <c r="Q510" s="415"/>
      <c r="R510" s="415"/>
      <c r="S510" s="415"/>
    </row>
    <row r="511" spans="1:19" s="200" customFormat="1" ht="11.5">
      <c r="A511" s="415"/>
      <c r="B511" s="235">
        <f>MAX($B$10:B510)+1</f>
        <v>45</v>
      </c>
      <c r="C511" s="219" t="s">
        <v>857</v>
      </c>
      <c r="D511" s="169"/>
      <c r="E511" s="184"/>
      <c r="F511" s="202"/>
      <c r="G511" s="415"/>
      <c r="H511" s="415"/>
      <c r="I511" s="415"/>
      <c r="J511" s="415"/>
      <c r="K511" s="415"/>
      <c r="L511" s="415"/>
      <c r="M511" s="415"/>
      <c r="N511" s="415"/>
      <c r="O511" s="415"/>
      <c r="P511" s="415"/>
      <c r="Q511" s="415"/>
      <c r="R511" s="415"/>
      <c r="S511" s="415"/>
    </row>
    <row r="512" spans="1:19" s="200" customFormat="1" ht="11.5">
      <c r="A512" s="415"/>
      <c r="B512" s="203"/>
      <c r="C512" s="186" t="s">
        <v>858</v>
      </c>
      <c r="D512" s="169"/>
      <c r="E512" s="184"/>
      <c r="F512" s="202"/>
      <c r="G512" s="415"/>
      <c r="H512" s="415"/>
      <c r="I512" s="415"/>
      <c r="J512" s="415"/>
      <c r="K512" s="415"/>
      <c r="L512" s="415"/>
      <c r="M512" s="415"/>
      <c r="N512" s="415"/>
      <c r="O512" s="415"/>
      <c r="P512" s="415"/>
      <c r="Q512" s="415"/>
      <c r="R512" s="415"/>
      <c r="S512" s="415"/>
    </row>
    <row r="513" spans="1:19" s="200" customFormat="1" ht="11.5">
      <c r="A513" s="415"/>
      <c r="B513" s="203"/>
      <c r="C513" s="163" t="s">
        <v>597</v>
      </c>
      <c r="D513" s="169">
        <v>1</v>
      </c>
      <c r="E513" s="405"/>
      <c r="F513" s="155">
        <f t="shared" ref="F513" si="22">D513*E513</f>
        <v>0</v>
      </c>
      <c r="G513" s="415"/>
      <c r="H513" s="415"/>
      <c r="I513" s="415"/>
      <c r="J513" s="415"/>
      <c r="K513" s="415"/>
      <c r="L513" s="415"/>
      <c r="M513" s="415"/>
      <c r="N513" s="415"/>
      <c r="O513" s="415"/>
      <c r="P513" s="415"/>
      <c r="Q513" s="415"/>
      <c r="R513" s="415"/>
      <c r="S513" s="415"/>
    </row>
    <row r="514" spans="1:19" s="200" customFormat="1" ht="11.5">
      <c r="A514" s="415"/>
      <c r="B514" s="203"/>
      <c r="C514" s="162"/>
      <c r="D514" s="169"/>
      <c r="E514" s="184"/>
      <c r="F514" s="202"/>
      <c r="G514" s="415"/>
      <c r="H514" s="415"/>
      <c r="I514" s="415"/>
      <c r="J514" s="415"/>
      <c r="K514" s="415"/>
      <c r="L514" s="415"/>
      <c r="M514" s="415"/>
      <c r="N514" s="415"/>
      <c r="O514" s="415"/>
      <c r="P514" s="415"/>
      <c r="Q514" s="415"/>
      <c r="R514" s="415"/>
      <c r="S514" s="415"/>
    </row>
    <row r="515" spans="1:19" s="200" customFormat="1" ht="23">
      <c r="A515" s="415"/>
      <c r="B515" s="235">
        <f>MAX($B$10:B514)+1</f>
        <v>46</v>
      </c>
      <c r="C515" s="219" t="s">
        <v>859</v>
      </c>
      <c r="D515" s="169"/>
      <c r="E515" s="184"/>
      <c r="F515" s="202"/>
      <c r="G515" s="415"/>
      <c r="H515" s="415"/>
      <c r="I515" s="415"/>
      <c r="J515" s="415"/>
      <c r="K515" s="415"/>
      <c r="L515" s="415"/>
      <c r="M515" s="415"/>
      <c r="N515" s="415"/>
      <c r="O515" s="415"/>
      <c r="P515" s="415"/>
      <c r="Q515" s="415"/>
      <c r="R515" s="415"/>
      <c r="S515" s="415"/>
    </row>
    <row r="516" spans="1:19" s="200" customFormat="1" ht="34.5">
      <c r="A516" s="415"/>
      <c r="B516" s="203"/>
      <c r="C516" s="186" t="s">
        <v>554</v>
      </c>
      <c r="D516" s="169"/>
      <c r="E516" s="184"/>
      <c r="F516" s="202"/>
      <c r="G516" s="415"/>
      <c r="H516" s="415"/>
      <c r="I516" s="415"/>
      <c r="J516" s="415"/>
      <c r="K516" s="415"/>
      <c r="L516" s="415"/>
      <c r="M516" s="415"/>
      <c r="N516" s="415"/>
      <c r="O516" s="415"/>
      <c r="P516" s="415"/>
      <c r="Q516" s="415"/>
      <c r="R516" s="415"/>
      <c r="S516" s="415"/>
    </row>
    <row r="517" spans="1:19" s="200" customFormat="1" ht="11.5">
      <c r="A517" s="415"/>
      <c r="B517" s="203"/>
      <c r="C517" s="163" t="s">
        <v>597</v>
      </c>
      <c r="D517" s="169">
        <v>1</v>
      </c>
      <c r="E517" s="405"/>
      <c r="F517" s="155">
        <f t="shared" si="19"/>
        <v>0</v>
      </c>
      <c r="G517" s="415"/>
      <c r="H517" s="415"/>
      <c r="I517" s="415"/>
      <c r="J517" s="415"/>
      <c r="K517" s="415"/>
      <c r="L517" s="415"/>
      <c r="M517" s="415"/>
      <c r="N517" s="415"/>
      <c r="O517" s="415"/>
      <c r="P517" s="415"/>
      <c r="Q517" s="415"/>
      <c r="R517" s="415"/>
      <c r="S517" s="415"/>
    </row>
    <row r="518" spans="1:19" s="200" customFormat="1" ht="12" thickBot="1">
      <c r="A518" s="415"/>
      <c r="B518" s="203"/>
      <c r="C518" s="162"/>
      <c r="D518" s="169"/>
      <c r="E518" s="164"/>
      <c r="F518" s="202"/>
      <c r="G518" s="415"/>
      <c r="H518" s="415"/>
      <c r="I518" s="415"/>
      <c r="J518" s="415"/>
      <c r="K518" s="415"/>
      <c r="L518" s="415"/>
      <c r="M518" s="415"/>
      <c r="N518" s="415"/>
      <c r="O518" s="415"/>
      <c r="P518" s="415"/>
      <c r="Q518" s="415"/>
      <c r="R518" s="415"/>
      <c r="S518" s="415"/>
    </row>
    <row r="519" spans="1:19" s="290" customFormat="1" ht="14.25" customHeight="1" thickBot="1">
      <c r="A519" s="421"/>
      <c r="B519" s="286" t="str">
        <f>B6</f>
        <v>PK</v>
      </c>
      <c r="C519" s="287" t="str">
        <f>C6</f>
        <v>PREZRAČEVANJE IN KLIMATIZACIJA</v>
      </c>
      <c r="D519" s="288"/>
      <c r="E519" s="289"/>
      <c r="F519" s="289">
        <f>SUM(F7:F518)</f>
        <v>0</v>
      </c>
      <c r="G519" s="433"/>
      <c r="H519" s="421"/>
      <c r="I519" s="421"/>
      <c r="J519" s="421"/>
      <c r="K519" s="421"/>
      <c r="L519" s="421"/>
      <c r="M519" s="421"/>
      <c r="N519" s="421"/>
      <c r="O519" s="421"/>
      <c r="P519" s="421"/>
      <c r="Q519" s="421"/>
      <c r="R519" s="421"/>
      <c r="S519" s="421"/>
    </row>
    <row r="520" spans="1:19" s="152" customFormat="1" ht="11.5">
      <c r="A520" s="417"/>
      <c r="B520" s="291"/>
      <c r="C520" s="117"/>
      <c r="D520" s="150"/>
      <c r="E520" s="258"/>
      <c r="F520" s="292"/>
      <c r="G520" s="417"/>
      <c r="H520" s="417"/>
      <c r="I520" s="417"/>
      <c r="J520" s="417"/>
      <c r="K520" s="417"/>
      <c r="L520" s="417"/>
      <c r="M520" s="417"/>
      <c r="N520" s="417"/>
      <c r="O520" s="417"/>
      <c r="P520" s="417"/>
      <c r="Q520" s="417"/>
      <c r="R520" s="417"/>
      <c r="S520" s="417"/>
    </row>
    <row r="521" spans="1:19" s="113" customFormat="1" ht="11.5">
      <c r="A521" s="422"/>
      <c r="B521" s="129"/>
      <c r="C521" s="115"/>
      <c r="D521" s="110"/>
      <c r="E521" s="111"/>
      <c r="F521" s="112"/>
      <c r="G521" s="422"/>
      <c r="H521" s="422"/>
      <c r="I521" s="422"/>
      <c r="J521" s="422"/>
      <c r="K521" s="422"/>
      <c r="L521" s="422"/>
      <c r="M521" s="422"/>
      <c r="N521" s="422"/>
      <c r="O521" s="422"/>
      <c r="P521" s="422"/>
      <c r="Q521" s="422"/>
      <c r="R521" s="422"/>
      <c r="S521" s="422"/>
    </row>
    <row r="522" spans="1:19" s="113" customFormat="1" ht="11.5">
      <c r="A522" s="422"/>
      <c r="B522" s="129"/>
      <c r="C522" s="115"/>
      <c r="D522" s="110"/>
      <c r="E522" s="111"/>
      <c r="F522" s="112"/>
      <c r="G522" s="422"/>
      <c r="H522" s="422"/>
      <c r="I522" s="422"/>
      <c r="J522" s="422"/>
      <c r="K522" s="422"/>
      <c r="L522" s="422"/>
      <c r="M522" s="422"/>
      <c r="N522" s="422"/>
      <c r="O522" s="422"/>
      <c r="P522" s="422"/>
      <c r="Q522" s="422"/>
      <c r="R522" s="422"/>
      <c r="S522" s="422"/>
    </row>
    <row r="523" spans="1:19" s="113" customFormat="1" ht="11.5">
      <c r="A523" s="422"/>
      <c r="B523" s="129"/>
      <c r="C523" s="115"/>
      <c r="D523" s="110"/>
      <c r="E523" s="111"/>
      <c r="F523" s="112"/>
      <c r="G523" s="422"/>
      <c r="H523" s="422"/>
      <c r="I523" s="422"/>
      <c r="J523" s="422"/>
      <c r="K523" s="422"/>
      <c r="L523" s="422"/>
      <c r="M523" s="422"/>
      <c r="N523" s="422"/>
      <c r="O523" s="422"/>
      <c r="P523" s="422"/>
      <c r="Q523" s="422"/>
      <c r="R523" s="422"/>
      <c r="S523" s="422"/>
    </row>
    <row r="524" spans="1:19" s="113" customFormat="1" ht="11.5">
      <c r="A524" s="422"/>
      <c r="B524" s="129"/>
      <c r="C524" s="115"/>
      <c r="D524" s="110"/>
      <c r="E524" s="111"/>
      <c r="F524" s="112"/>
      <c r="G524" s="422"/>
      <c r="H524" s="422"/>
      <c r="I524" s="422"/>
      <c r="J524" s="422"/>
      <c r="K524" s="422"/>
      <c r="L524" s="422"/>
      <c r="M524" s="422"/>
      <c r="N524" s="422"/>
      <c r="O524" s="422"/>
      <c r="P524" s="422"/>
      <c r="Q524" s="422"/>
      <c r="R524" s="422"/>
      <c r="S524" s="422"/>
    </row>
  </sheetData>
  <sheetProtection algorithmName="SHA-512" hashValue="s/0zG5/UpUGLLjWbbmnyQaoB0D9bDVJsBQHKjDkdg7PRYO5HlGcgkIOWu+AmrAX0iUkWopAEzun64srw/M98cA==" saltValue="uv6kkGouPj/Rz1pFzYCTXw==" spinCount="100000" sheet="1" objects="1" scenarios="1" selectLockedCells="1"/>
  <mergeCells count="2">
    <mergeCell ref="C1:F1"/>
    <mergeCell ref="C2:F2"/>
  </mergeCells>
  <conditionalFormatting sqref="E499:E500 E502:E504">
    <cfRule type="cellIs" dxfId="64" priority="109" stopIfTrue="1" operator="equal">
      <formula>0</formula>
    </cfRule>
    <cfRule type="cellIs" priority="110" stopIfTrue="1" operator="equal">
      <formula>0</formula>
    </cfRule>
  </conditionalFormatting>
  <conditionalFormatting sqref="E510:E512">
    <cfRule type="cellIs" dxfId="63" priority="55" stopIfTrue="1" operator="equal">
      <formula>0</formula>
    </cfRule>
    <cfRule type="cellIs" priority="56" stopIfTrue="1" operator="equal">
      <formula>0</formula>
    </cfRule>
  </conditionalFormatting>
  <conditionalFormatting sqref="E514:E516">
    <cfRule type="cellIs" dxfId="62" priority="59" stopIfTrue="1" operator="equal">
      <formula>0</formula>
    </cfRule>
    <cfRule type="cellIs" priority="60" stopIfTrue="1" operator="equal">
      <formula>0</formula>
    </cfRule>
  </conditionalFormatting>
  <conditionalFormatting sqref="E518">
    <cfRule type="cellIs" dxfId="61" priority="111" stopIfTrue="1" operator="equal">
      <formula>0</formula>
    </cfRule>
    <cfRule type="cellIs" priority="112" stopIfTrue="1" operator="equal">
      <formula>0</formula>
    </cfRule>
  </conditionalFormatting>
  <conditionalFormatting sqref="E11:F12">
    <cfRule type="cellIs" dxfId="60" priority="107" stopIfTrue="1" operator="equal">
      <formula>0</formula>
    </cfRule>
    <cfRule type="cellIs" priority="108" stopIfTrue="1" operator="equal">
      <formula>0</formula>
    </cfRule>
  </conditionalFormatting>
  <conditionalFormatting sqref="E31:F33">
    <cfRule type="cellIs" dxfId="59" priority="65" stopIfTrue="1" operator="equal">
      <formula>0</formula>
    </cfRule>
    <cfRule type="cellIs" priority="66" stopIfTrue="1" operator="equal">
      <formula>0</formula>
    </cfRule>
  </conditionalFormatting>
  <conditionalFormatting sqref="E53:F55">
    <cfRule type="cellIs" dxfId="58" priority="39" stopIfTrue="1" operator="equal">
      <formula>0</formula>
    </cfRule>
    <cfRule type="cellIs" priority="40" stopIfTrue="1" operator="equal">
      <formula>0</formula>
    </cfRule>
  </conditionalFormatting>
  <conditionalFormatting sqref="E67:F69">
    <cfRule type="cellIs" dxfId="57" priority="17" stopIfTrue="1" operator="equal">
      <formula>0</formula>
    </cfRule>
    <cfRule type="cellIs" priority="18" stopIfTrue="1" operator="equal">
      <formula>0</formula>
    </cfRule>
  </conditionalFormatting>
  <conditionalFormatting sqref="E75:F77">
    <cfRule type="cellIs" dxfId="56" priority="13" stopIfTrue="1" operator="equal">
      <formula>0</formula>
    </cfRule>
    <cfRule type="cellIs" priority="14" stopIfTrue="1" operator="equal">
      <formula>0</formula>
    </cfRule>
  </conditionalFormatting>
  <conditionalFormatting sqref="E82:F83">
    <cfRule type="cellIs" dxfId="55" priority="9" stopIfTrue="1" operator="equal">
      <formula>0</formula>
    </cfRule>
    <cfRule type="cellIs" priority="10" stopIfTrue="1" operator="equal">
      <formula>0</formula>
    </cfRule>
  </conditionalFormatting>
  <conditionalFormatting sqref="E89:F89">
    <cfRule type="cellIs" dxfId="54" priority="3" stopIfTrue="1" operator="equal">
      <formula>0</formula>
    </cfRule>
    <cfRule type="cellIs" priority="4" stopIfTrue="1" operator="equal">
      <formula>0</formula>
    </cfRule>
  </conditionalFormatting>
  <conditionalFormatting sqref="E112:F114">
    <cfRule type="cellIs" dxfId="53" priority="73" stopIfTrue="1" operator="equal">
      <formula>0</formula>
    </cfRule>
    <cfRule type="cellIs" priority="74" stopIfTrue="1" operator="equal">
      <formula>0</formula>
    </cfRule>
  </conditionalFormatting>
  <conditionalFormatting sqref="E140:F142">
    <cfRule type="cellIs" dxfId="52" priority="77" stopIfTrue="1" operator="equal">
      <formula>0</formula>
    </cfRule>
    <cfRule type="cellIs" priority="78" stopIfTrue="1" operator="equal">
      <formula>0</formula>
    </cfRule>
  </conditionalFormatting>
  <conditionalFormatting sqref="E149:F156">
    <cfRule type="cellIs" dxfId="51" priority="33" stopIfTrue="1" operator="equal">
      <formula>0</formula>
    </cfRule>
    <cfRule type="cellIs" priority="34" stopIfTrue="1" operator="equal">
      <formula>0</formula>
    </cfRule>
  </conditionalFormatting>
  <conditionalFormatting sqref="E159:F159">
    <cfRule type="cellIs" dxfId="50" priority="119" stopIfTrue="1" operator="equal">
      <formula>0</formula>
    </cfRule>
    <cfRule type="cellIs" priority="120" stopIfTrue="1" operator="equal">
      <formula>0</formula>
    </cfRule>
  </conditionalFormatting>
  <conditionalFormatting sqref="E304:F323">
    <cfRule type="cellIs" dxfId="49" priority="45" stopIfTrue="1" operator="equal">
      <formula>0</formula>
    </cfRule>
    <cfRule type="cellIs" priority="46" stopIfTrue="1" operator="equal">
      <formula>0</formula>
    </cfRule>
  </conditionalFormatting>
  <conditionalFormatting sqref="E335:F336">
    <cfRule type="cellIs" dxfId="48" priority="91" stopIfTrue="1" operator="equal">
      <formula>0</formula>
    </cfRule>
    <cfRule type="cellIs" priority="92" stopIfTrue="1" operator="equal">
      <formula>0</formula>
    </cfRule>
  </conditionalFormatting>
  <conditionalFormatting sqref="E349:F349">
    <cfRule type="cellIs" dxfId="47" priority="47" stopIfTrue="1" operator="equal">
      <formula>0</formula>
    </cfRule>
    <cfRule type="cellIs" priority="48" stopIfTrue="1" operator="equal">
      <formula>0</formula>
    </cfRule>
  </conditionalFormatting>
  <conditionalFormatting sqref="E362:F362">
    <cfRule type="cellIs" dxfId="46" priority="89" stopIfTrue="1" operator="equal">
      <formula>0</formula>
    </cfRule>
    <cfRule type="cellIs" priority="90" stopIfTrue="1" operator="equal">
      <formula>0</formula>
    </cfRule>
  </conditionalFormatting>
  <conditionalFormatting sqref="E382:F406 E408:F415 E443:F448">
    <cfRule type="cellIs" dxfId="45" priority="31" stopIfTrue="1" operator="equal">
      <formula>0</formula>
    </cfRule>
    <cfRule type="cellIs" priority="32" stopIfTrue="1" operator="equal">
      <formula>0</formula>
    </cfRule>
  </conditionalFormatting>
  <conditionalFormatting sqref="E417:F441">
    <cfRule type="cellIs" dxfId="44" priority="23" stopIfTrue="1" operator="equal">
      <formula>0</formula>
    </cfRule>
    <cfRule type="cellIs" priority="24" stopIfTrue="1" operator="equal">
      <formula>0</formula>
    </cfRule>
  </conditionalFormatting>
  <conditionalFormatting sqref="E450:F452">
    <cfRule type="cellIs" dxfId="43" priority="29" stopIfTrue="1" operator="equal">
      <formula>0</formula>
    </cfRule>
    <cfRule type="cellIs" priority="30" stopIfTrue="1" operator="equal">
      <formula>0</formula>
    </cfRule>
  </conditionalFormatting>
  <conditionalFormatting sqref="E519:F64597">
    <cfRule type="cellIs" dxfId="42" priority="121" stopIfTrue="1" operator="equal">
      <formula>0</formula>
    </cfRule>
    <cfRule type="cellIs" priority="122" stopIfTrue="1" operator="equal">
      <formula>0</formula>
    </cfRule>
  </conditionalFormatting>
  <conditionalFormatting sqref="F34">
    <cfRule type="cellIs" dxfId="41" priority="63" stopIfTrue="1" operator="equal">
      <formula>0</formula>
    </cfRule>
    <cfRule type="cellIs" priority="64" stopIfTrue="1" operator="equal">
      <formula>0</formula>
    </cfRule>
  </conditionalFormatting>
  <conditionalFormatting sqref="F38">
    <cfRule type="cellIs" dxfId="40" priority="35" stopIfTrue="1" operator="equal">
      <formula>0</formula>
    </cfRule>
    <cfRule type="cellIs" priority="36" stopIfTrue="1" operator="equal">
      <formula>0</formula>
    </cfRule>
  </conditionalFormatting>
  <conditionalFormatting sqref="F56">
    <cfRule type="cellIs" dxfId="39" priority="37" stopIfTrue="1" operator="equal">
      <formula>0</formula>
    </cfRule>
    <cfRule type="cellIs" priority="38" stopIfTrue="1" operator="equal">
      <formula>0</formula>
    </cfRule>
  </conditionalFormatting>
  <conditionalFormatting sqref="F60">
    <cfRule type="cellIs" dxfId="38" priority="41" stopIfTrue="1" operator="equal">
      <formula>0</formula>
    </cfRule>
    <cfRule type="cellIs" priority="42" stopIfTrue="1" operator="equal">
      <formula>0</formula>
    </cfRule>
  </conditionalFormatting>
  <conditionalFormatting sqref="F70">
    <cfRule type="cellIs" dxfId="37" priority="15" stopIfTrue="1" operator="equal">
      <formula>0</formula>
    </cfRule>
    <cfRule type="cellIs" priority="16" stopIfTrue="1" operator="equal">
      <formula>0</formula>
    </cfRule>
  </conditionalFormatting>
  <conditionalFormatting sqref="F78">
    <cfRule type="cellIs" dxfId="36" priority="11" stopIfTrue="1" operator="equal">
      <formula>0</formula>
    </cfRule>
    <cfRule type="cellIs" priority="12" stopIfTrue="1" operator="equal">
      <formula>0</formula>
    </cfRule>
  </conditionalFormatting>
  <conditionalFormatting sqref="F84:F85">
    <cfRule type="cellIs" dxfId="35" priority="7" stopIfTrue="1" operator="equal">
      <formula>0</formula>
    </cfRule>
    <cfRule type="cellIs" priority="8" stopIfTrue="1" operator="equal">
      <formula>0</formula>
    </cfRule>
  </conditionalFormatting>
  <conditionalFormatting sqref="F90">
    <cfRule type="cellIs" dxfId="34" priority="1" stopIfTrue="1" operator="equal">
      <formula>0</formula>
    </cfRule>
    <cfRule type="cellIs" priority="2" stopIfTrue="1" operator="equal">
      <formula>0</formula>
    </cfRule>
  </conditionalFormatting>
  <conditionalFormatting sqref="F95">
    <cfRule type="cellIs" dxfId="33" priority="5" stopIfTrue="1" operator="equal">
      <formula>0</formula>
    </cfRule>
    <cfRule type="cellIs" priority="6" stopIfTrue="1" operator="equal">
      <formula>0</formula>
    </cfRule>
  </conditionalFormatting>
  <conditionalFormatting sqref="F115">
    <cfRule type="cellIs" dxfId="32" priority="75" stopIfTrue="1" operator="equal">
      <formula>0</formula>
    </cfRule>
    <cfRule type="cellIs" priority="76" stopIfTrue="1" operator="equal">
      <formula>0</formula>
    </cfRule>
  </conditionalFormatting>
  <conditionalFormatting sqref="F119">
    <cfRule type="cellIs" dxfId="31" priority="95" stopIfTrue="1" operator="equal">
      <formula>0</formula>
    </cfRule>
    <cfRule type="cellIs" priority="96" stopIfTrue="1" operator="equal">
      <formula>0</formula>
    </cfRule>
  </conditionalFormatting>
  <conditionalFormatting sqref="F143">
    <cfRule type="cellIs" dxfId="30" priority="79" stopIfTrue="1" operator="equal">
      <formula>0</formula>
    </cfRule>
    <cfRule type="cellIs" priority="80" stopIfTrue="1" operator="equal">
      <formula>0</formula>
    </cfRule>
  </conditionalFormatting>
  <conditionalFormatting sqref="F147">
    <cfRule type="cellIs" dxfId="29" priority="43" stopIfTrue="1" operator="equal">
      <formula>0</formula>
    </cfRule>
    <cfRule type="cellIs" priority="44" stopIfTrue="1" operator="equal">
      <formula>0</formula>
    </cfRule>
  </conditionalFormatting>
  <conditionalFormatting sqref="F160:F167">
    <cfRule type="cellIs" dxfId="28" priority="117" stopIfTrue="1" operator="equal">
      <formula>0</formula>
    </cfRule>
    <cfRule type="cellIs" priority="118" stopIfTrue="1" operator="equal">
      <formula>0</formula>
    </cfRule>
  </conditionalFormatting>
  <conditionalFormatting sqref="F178:F182 F196:F200 E220:F249 F371 E506:E508">
    <cfRule type="cellIs" dxfId="27" priority="51" stopIfTrue="1" operator="equal">
      <formula>0</formula>
    </cfRule>
    <cfRule type="cellIs" priority="52" stopIfTrue="1" operator="equal">
      <formula>0</formula>
    </cfRule>
  </conditionalFormatting>
  <conditionalFormatting sqref="F215:F218">
    <cfRule type="cellIs" dxfId="26" priority="105" stopIfTrue="1" operator="equal">
      <formula>0</formula>
    </cfRule>
    <cfRule type="cellIs" priority="106" stopIfTrue="1" operator="equal">
      <formula>0</formula>
    </cfRule>
  </conditionalFormatting>
  <conditionalFormatting sqref="F268:F270">
    <cfRule type="cellIs" dxfId="25" priority="93" stopIfTrue="1" operator="equal">
      <formula>0</formula>
    </cfRule>
    <cfRule type="cellIs" priority="94" stopIfTrue="1" operator="equal">
      <formula>0</formula>
    </cfRule>
  </conditionalFormatting>
  <conditionalFormatting sqref="F279:F281">
    <cfRule type="cellIs" dxfId="24" priority="67" stopIfTrue="1" operator="equal">
      <formula>0</formula>
    </cfRule>
    <cfRule type="cellIs" priority="68" stopIfTrue="1" operator="equal">
      <formula>0</formula>
    </cfRule>
  </conditionalFormatting>
  <conditionalFormatting sqref="F291:F292">
    <cfRule type="cellIs" dxfId="23" priority="71" stopIfTrue="1" operator="equal">
      <formula>0</formula>
    </cfRule>
    <cfRule type="cellIs" priority="72" stopIfTrue="1" operator="equal">
      <formula>0</formula>
    </cfRule>
  </conditionalFormatting>
  <conditionalFormatting sqref="F302">
    <cfRule type="cellIs" dxfId="22" priority="69" stopIfTrue="1" operator="equal">
      <formula>0</formula>
    </cfRule>
    <cfRule type="cellIs" priority="70" stopIfTrue="1" operator="equal">
      <formula>0</formula>
    </cfRule>
  </conditionalFormatting>
  <conditionalFormatting sqref="F380">
    <cfRule type="cellIs" dxfId="21" priority="81" stopIfTrue="1" operator="equal">
      <formula>0</formula>
    </cfRule>
    <cfRule type="cellIs" priority="82" stopIfTrue="1" operator="equal">
      <formula>0</formula>
    </cfRule>
  </conditionalFormatting>
  <conditionalFormatting sqref="F407">
    <cfRule type="cellIs" dxfId="20" priority="27" stopIfTrue="1" operator="equal">
      <formula>0</formula>
    </cfRule>
    <cfRule type="cellIs" priority="28" stopIfTrue="1" operator="equal">
      <formula>0</formula>
    </cfRule>
  </conditionalFormatting>
  <conditionalFormatting sqref="F416">
    <cfRule type="cellIs" dxfId="19" priority="25" stopIfTrue="1" operator="equal">
      <formula>0</formula>
    </cfRule>
    <cfRule type="cellIs" priority="26" stopIfTrue="1" operator="equal">
      <formula>0</formula>
    </cfRule>
  </conditionalFormatting>
  <conditionalFormatting sqref="F442">
    <cfRule type="cellIs" dxfId="18" priority="21" stopIfTrue="1" operator="equal">
      <formula>0</formula>
    </cfRule>
    <cfRule type="cellIs" priority="22" stopIfTrue="1" operator="equal">
      <formula>0</formula>
    </cfRule>
  </conditionalFormatting>
  <conditionalFormatting sqref="F449">
    <cfRule type="cellIs" dxfId="17" priority="19" stopIfTrue="1" operator="equal">
      <formula>0</formula>
    </cfRule>
    <cfRule type="cellIs" priority="20" stopIfTrue="1" operator="equal">
      <formula>0</formula>
    </cfRule>
  </conditionalFormatting>
  <conditionalFormatting sqref="F455">
    <cfRule type="cellIs" dxfId="16" priority="103" stopIfTrue="1" operator="equal">
      <formula>0</formula>
    </cfRule>
    <cfRule type="cellIs" priority="104" stopIfTrue="1" operator="equal">
      <formula>0</formula>
    </cfRule>
  </conditionalFormatting>
  <conditionalFormatting sqref="F476:F477">
    <cfRule type="cellIs" dxfId="15" priority="101" stopIfTrue="1" operator="equal">
      <formula>0</formula>
    </cfRule>
    <cfRule type="cellIs" priority="102" stopIfTrue="1" operator="equal">
      <formula>0</formula>
    </cfRule>
  </conditionalFormatting>
  <conditionalFormatting sqref="F481:F482">
    <cfRule type="cellIs" dxfId="14" priority="87" stopIfTrue="1" operator="equal">
      <formula>0</formula>
    </cfRule>
    <cfRule type="cellIs" priority="88" stopIfTrue="1" operator="equal">
      <formula>0</formula>
    </cfRule>
  </conditionalFormatting>
  <conditionalFormatting sqref="F486:F487">
    <cfRule type="cellIs" dxfId="13" priority="49" stopIfTrue="1" operator="equal">
      <formula>0</formula>
    </cfRule>
    <cfRule type="cellIs" priority="50" stopIfTrue="1" operator="equal">
      <formula>0</formula>
    </cfRule>
  </conditionalFormatting>
  <conditionalFormatting sqref="F491:F492">
    <cfRule type="cellIs" dxfId="12" priority="85" stopIfTrue="1" operator="equal">
      <formula>0</formula>
    </cfRule>
    <cfRule type="cellIs" priority="86" stopIfTrue="1" operator="equal">
      <formula>0</formula>
    </cfRule>
  </conditionalFormatting>
  <conditionalFormatting sqref="F496:F497">
    <cfRule type="cellIs" dxfId="11" priority="83" stopIfTrue="1" operator="equal">
      <formula>0</formula>
    </cfRule>
    <cfRule type="cellIs" priority="84" stopIfTrue="1" operator="equal">
      <formula>0</formula>
    </cfRule>
  </conditionalFormatting>
  <conditionalFormatting sqref="F501">
    <cfRule type="cellIs" dxfId="10" priority="115" stopIfTrue="1" operator="equal">
      <formula>0</formula>
    </cfRule>
    <cfRule type="cellIs" priority="116" stopIfTrue="1" operator="equal">
      <formula>0</formula>
    </cfRule>
  </conditionalFormatting>
  <conditionalFormatting sqref="F505">
    <cfRule type="cellIs" dxfId="9" priority="53" stopIfTrue="1" operator="equal">
      <formula>0</formula>
    </cfRule>
    <cfRule type="cellIs" priority="54" stopIfTrue="1" operator="equal">
      <formula>0</formula>
    </cfRule>
  </conditionalFormatting>
  <conditionalFormatting sqref="F509">
    <cfRule type="cellIs" dxfId="8" priority="57" stopIfTrue="1" operator="equal">
      <formula>0</formula>
    </cfRule>
    <cfRule type="cellIs" priority="58" stopIfTrue="1" operator="equal">
      <formula>0</formula>
    </cfRule>
  </conditionalFormatting>
  <conditionalFormatting sqref="F513">
    <cfRule type="cellIs" dxfId="7" priority="61" stopIfTrue="1" operator="equal">
      <formula>0</formula>
    </cfRule>
    <cfRule type="cellIs" priority="62" stopIfTrue="1" operator="equal">
      <formula>0</formula>
    </cfRule>
  </conditionalFormatting>
  <conditionalFormatting sqref="F517">
    <cfRule type="cellIs" dxfId="6" priority="113" stopIfTrue="1" operator="equal">
      <formula>0</formula>
    </cfRule>
    <cfRule type="cellIs" priority="114" stopIfTrue="1" operator="equal">
      <formula>0</formula>
    </cfRule>
  </conditionalFormatting>
  <conditionalFormatting sqref="G372">
    <cfRule type="cellIs" dxfId="5" priority="97" stopIfTrue="1" operator="equal">
      <formula>0</formula>
    </cfRule>
    <cfRule type="cellIs" priority="98" stopIfTrue="1" operator="equal">
      <formula>0</formula>
    </cfRule>
  </conditionalFormatting>
  <conditionalFormatting sqref="G381">
    <cfRule type="cellIs" dxfId="4" priority="99" stopIfTrue="1" operator="equal">
      <formula>0</formula>
    </cfRule>
    <cfRule type="cellIs" priority="100" stopIfTrue="1" operator="equal">
      <formula>0</formula>
    </cfRule>
  </conditionalFormatting>
  <pageMargins left="0.25" right="0.25" top="0.75" bottom="0.75" header="0.3" footer="0.3"/>
  <pageSetup paperSize="9" scale="91" firstPageNumber="24" fitToHeight="0" orientation="portrait" copies="5" r:id="rId1"/>
  <headerFooter>
    <oddFooter>&amp;R27-&amp;P</oddFooter>
  </headerFooter>
  <rowBreaks count="14" manualBreakCount="14">
    <brk id="20" min="1" max="5" man="1"/>
    <brk id="39" min="1" max="5" man="1"/>
    <brk id="61" min="1" max="5" man="1"/>
    <brk id="91" min="1" max="5" man="1"/>
    <brk id="116" min="1" max="5" man="1"/>
    <brk id="154" min="1" max="5" man="1"/>
    <brk id="201" min="1" max="5" man="1"/>
    <brk id="231" min="1" max="5" man="1"/>
    <brk id="271" min="1" max="5" man="1"/>
    <brk id="313" min="1" max="5" man="1"/>
    <brk id="372" min="1" max="5" man="1"/>
    <brk id="392" min="1" max="5" man="1"/>
    <brk id="408" min="1" max="5" man="1"/>
    <brk id="478" min="1" max="5" man="1"/>
  </rowBreaks>
  <colBreaks count="1" manualBreakCount="1">
    <brk id="7"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7"/>
  <sheetViews>
    <sheetView showGridLines="0" view="pageLayout" topLeftCell="A111" zoomScaleNormal="100" zoomScaleSheetLayoutView="100" workbookViewId="0">
      <selection activeCell="F111" sqref="F111"/>
    </sheetView>
  </sheetViews>
  <sheetFormatPr defaultColWidth="9.1796875" defaultRowHeight="13"/>
  <cols>
    <col min="1" max="1" width="3.54296875" style="447" customWidth="1"/>
    <col min="2" max="2" width="9" style="307" customWidth="1"/>
    <col min="3" max="3" width="52.54296875" style="356" customWidth="1"/>
    <col min="4" max="4" width="5.54296875" style="357" bestFit="1" customWidth="1"/>
    <col min="5" max="5" width="7.1796875" style="358" customWidth="1"/>
    <col min="6" max="6" width="15" style="359" customWidth="1"/>
    <col min="7" max="7" width="14" style="929" customWidth="1"/>
    <col min="8" max="8" width="9.1796875" style="447"/>
    <col min="9" max="10" width="9.1796875" style="307"/>
    <col min="11" max="11" width="46.453125" style="307" customWidth="1"/>
    <col min="12" max="16384" width="9.1796875" style="307"/>
  </cols>
  <sheetData>
    <row r="1" spans="1:8" s="294" customFormat="1">
      <c r="A1" s="445"/>
      <c r="B1" s="293" t="s">
        <v>319</v>
      </c>
      <c r="C1" s="1066" t="s">
        <v>320</v>
      </c>
      <c r="D1" s="1067"/>
      <c r="E1" s="1067"/>
      <c r="F1" s="1067"/>
      <c r="G1" s="913"/>
      <c r="H1" s="445"/>
    </row>
    <row r="2" spans="1:8" s="294" customFormat="1" ht="24.75" customHeight="1">
      <c r="A2" s="445"/>
      <c r="B2" s="295" t="s">
        <v>321</v>
      </c>
      <c r="C2" s="1068" t="s">
        <v>322</v>
      </c>
      <c r="D2" s="1069"/>
      <c r="E2" s="1069"/>
      <c r="F2" s="1069"/>
      <c r="G2" s="914"/>
      <c r="H2" s="446"/>
    </row>
    <row r="3" spans="1:8" s="294" customFormat="1" ht="15" customHeight="1">
      <c r="A3" s="445"/>
      <c r="B3" s="296" t="s">
        <v>323</v>
      </c>
      <c r="C3" s="297" t="s">
        <v>860</v>
      </c>
      <c r="D3" s="298"/>
      <c r="E3" s="299"/>
      <c r="F3" s="299"/>
      <c r="G3" s="915"/>
      <c r="H3" s="446"/>
    </row>
    <row r="4" spans="1:8" s="294" customFormat="1">
      <c r="A4" s="445"/>
      <c r="B4" s="300" t="s">
        <v>325</v>
      </c>
      <c r="C4" s="300" t="s">
        <v>326</v>
      </c>
      <c r="D4" s="301" t="s">
        <v>861</v>
      </c>
      <c r="E4" s="301" t="s">
        <v>327</v>
      </c>
      <c r="F4" s="302" t="s">
        <v>328</v>
      </c>
      <c r="G4" s="916" t="s">
        <v>329</v>
      </c>
      <c r="H4" s="446"/>
    </row>
    <row r="5" spans="1:8">
      <c r="B5" s="303"/>
      <c r="C5" s="304"/>
      <c r="D5" s="305"/>
      <c r="E5" s="306"/>
      <c r="F5" s="306"/>
      <c r="G5" s="917"/>
    </row>
    <row r="6" spans="1:8">
      <c r="B6" s="228" t="s">
        <v>862</v>
      </c>
      <c r="C6" s="229" t="s">
        <v>863</v>
      </c>
      <c r="D6" s="230"/>
      <c r="E6" s="231"/>
      <c r="F6" s="231"/>
      <c r="G6" s="918"/>
    </row>
    <row r="7" spans="1:8" s="138" customFormat="1" ht="91">
      <c r="A7" s="416"/>
      <c r="B7" s="133"/>
      <c r="C7" s="134" t="s">
        <v>864</v>
      </c>
      <c r="D7" s="135"/>
      <c r="E7" s="136"/>
      <c r="F7" s="137"/>
      <c r="G7" s="427"/>
      <c r="H7" s="416"/>
    </row>
    <row r="8" spans="1:8" s="138" customFormat="1" ht="26">
      <c r="A8" s="416"/>
      <c r="B8" s="133"/>
      <c r="C8" s="134" t="s">
        <v>333</v>
      </c>
      <c r="D8" s="135"/>
      <c r="E8" s="136"/>
      <c r="F8" s="137"/>
      <c r="G8" s="427"/>
      <c r="H8" s="416"/>
    </row>
    <row r="9" spans="1:8" s="138" customFormat="1" ht="26">
      <c r="A9" s="416"/>
      <c r="B9" s="133"/>
      <c r="C9" s="134" t="s">
        <v>334</v>
      </c>
      <c r="D9" s="135"/>
      <c r="E9" s="136"/>
      <c r="F9" s="137"/>
      <c r="G9" s="427"/>
      <c r="H9" s="416"/>
    </row>
    <row r="10" spans="1:8" s="138" customFormat="1">
      <c r="A10" s="416"/>
      <c r="B10" s="133"/>
      <c r="C10" s="134" t="s">
        <v>335</v>
      </c>
      <c r="D10" s="135"/>
      <c r="E10" s="136"/>
      <c r="F10" s="137"/>
      <c r="G10" s="427"/>
      <c r="H10" s="416"/>
    </row>
    <row r="11" spans="1:8" s="138" customFormat="1">
      <c r="A11" s="416"/>
      <c r="B11" s="133"/>
      <c r="C11" s="134" t="s">
        <v>336</v>
      </c>
      <c r="D11" s="135"/>
      <c r="E11" s="136"/>
      <c r="F11" s="137"/>
      <c r="G11" s="427"/>
      <c r="H11" s="416"/>
    </row>
    <row r="12" spans="1:8">
      <c r="B12" s="303"/>
      <c r="C12" s="304"/>
      <c r="D12" s="305"/>
      <c r="E12" s="306"/>
      <c r="F12" s="306"/>
      <c r="G12" s="917"/>
    </row>
    <row r="13" spans="1:8" ht="15.5">
      <c r="B13" s="308"/>
      <c r="C13" s="140" t="s">
        <v>865</v>
      </c>
      <c r="D13" s="309"/>
      <c r="E13" s="310"/>
      <c r="F13" s="311"/>
      <c r="G13" s="919"/>
    </row>
    <row r="14" spans="1:8" s="316" customFormat="1" ht="11.5">
      <c r="A14" s="448"/>
      <c r="B14" s="312"/>
      <c r="C14" s="313"/>
      <c r="D14" s="314"/>
      <c r="E14" s="315"/>
      <c r="F14" s="315"/>
      <c r="G14" s="920"/>
      <c r="H14" s="448"/>
    </row>
    <row r="15" spans="1:8" s="316" customFormat="1" ht="11.5">
      <c r="A15" s="448"/>
      <c r="B15" s="317">
        <v>1</v>
      </c>
      <c r="C15" s="162" t="s">
        <v>866</v>
      </c>
      <c r="D15" s="318"/>
      <c r="E15" s="319"/>
      <c r="F15" s="320"/>
      <c r="G15" s="921"/>
      <c r="H15" s="448"/>
    </row>
    <row r="16" spans="1:8" s="316" customFormat="1" ht="70">
      <c r="A16" s="448"/>
      <c r="B16" s="321"/>
      <c r="C16" s="176" t="s">
        <v>867</v>
      </c>
      <c r="D16" s="318" t="s">
        <v>868</v>
      </c>
      <c r="E16" s="319">
        <v>1</v>
      </c>
      <c r="F16" s="405"/>
      <c r="G16" s="922">
        <f>E16*F16</f>
        <v>0</v>
      </c>
      <c r="H16" s="448"/>
    </row>
    <row r="17" spans="1:8" s="316" customFormat="1" ht="11.5">
      <c r="A17" s="448"/>
      <c r="B17" s="322"/>
      <c r="C17" s="162"/>
      <c r="D17" s="169"/>
      <c r="E17" s="164"/>
      <c r="F17" s="184"/>
      <c r="G17" s="921"/>
      <c r="H17" s="448"/>
    </row>
    <row r="18" spans="1:8" s="316" customFormat="1" ht="11.5">
      <c r="A18" s="448"/>
      <c r="B18" s="317">
        <f>MAX($B$7:B17)+1</f>
        <v>2</v>
      </c>
      <c r="C18" s="162" t="s">
        <v>869</v>
      </c>
      <c r="D18" s="318"/>
      <c r="E18" s="319"/>
      <c r="F18" s="434"/>
      <c r="G18" s="921"/>
      <c r="H18" s="448"/>
    </row>
    <row r="19" spans="1:8" s="316" customFormat="1" ht="39.75" customHeight="1">
      <c r="A19" s="448"/>
      <c r="B19" s="321"/>
      <c r="C19" s="176" t="s">
        <v>870</v>
      </c>
      <c r="D19" s="320"/>
      <c r="E19" s="319"/>
      <c r="F19" s="434"/>
      <c r="G19" s="921"/>
      <c r="H19" s="448"/>
    </row>
    <row r="20" spans="1:8" s="316" customFormat="1" ht="11.5">
      <c r="A20" s="448"/>
      <c r="B20" s="321"/>
      <c r="C20" s="323" t="s">
        <v>871</v>
      </c>
      <c r="D20" s="318" t="s">
        <v>872</v>
      </c>
      <c r="E20" s="319">
        <v>2</v>
      </c>
      <c r="F20" s="405"/>
      <c r="G20" s="922">
        <f>E20*F20</f>
        <v>0</v>
      </c>
      <c r="H20" s="449"/>
    </row>
    <row r="21" spans="1:8" s="316" customFormat="1" ht="11.5">
      <c r="A21" s="448"/>
      <c r="B21" s="324"/>
      <c r="C21" s="325"/>
      <c r="D21" s="326"/>
      <c r="E21" s="327"/>
      <c r="F21" s="435"/>
      <c r="G21" s="923"/>
      <c r="H21" s="448"/>
    </row>
    <row r="22" spans="1:8" s="316" customFormat="1" ht="11.5">
      <c r="A22" s="448"/>
      <c r="B22" s="317">
        <f>MAX($B$7:B21)+1</f>
        <v>3</v>
      </c>
      <c r="C22" s="162" t="s">
        <v>873</v>
      </c>
      <c r="D22" s="318"/>
      <c r="E22" s="319"/>
      <c r="F22" s="434"/>
      <c r="G22" s="921"/>
      <c r="H22" s="448"/>
    </row>
    <row r="23" spans="1:8" s="316" customFormat="1" ht="51" customHeight="1">
      <c r="A23" s="448"/>
      <c r="B23" s="321"/>
      <c r="C23" s="176" t="s">
        <v>874</v>
      </c>
      <c r="D23" s="320"/>
      <c r="E23" s="319"/>
      <c r="F23" s="434"/>
      <c r="G23" s="921"/>
      <c r="H23" s="448"/>
    </row>
    <row r="24" spans="1:8" s="316" customFormat="1" ht="11.5">
      <c r="A24" s="448"/>
      <c r="B24" s="321"/>
      <c r="C24" s="323" t="s">
        <v>875</v>
      </c>
      <c r="D24" s="318" t="s">
        <v>872</v>
      </c>
      <c r="E24" s="319">
        <v>2</v>
      </c>
      <c r="F24" s="405"/>
      <c r="G24" s="922">
        <f>E24*F24</f>
        <v>0</v>
      </c>
      <c r="H24" s="449"/>
    </row>
    <row r="25" spans="1:8" s="316" customFormat="1" ht="11.5">
      <c r="A25" s="448"/>
      <c r="B25" s="324"/>
      <c r="C25" s="325"/>
      <c r="D25" s="326"/>
      <c r="E25" s="327"/>
      <c r="F25" s="435"/>
      <c r="G25" s="923"/>
      <c r="H25" s="448"/>
    </row>
    <row r="26" spans="1:8" s="316" customFormat="1" ht="11.5">
      <c r="A26" s="448"/>
      <c r="B26" s="317">
        <f>MAX($B$7:B25)+1</f>
        <v>4</v>
      </c>
      <c r="C26" s="162" t="s">
        <v>876</v>
      </c>
      <c r="D26" s="318"/>
      <c r="E26" s="319"/>
      <c r="F26" s="434"/>
      <c r="G26" s="921"/>
      <c r="H26" s="448"/>
    </row>
    <row r="27" spans="1:8" s="316" customFormat="1" ht="57.5">
      <c r="A27" s="448"/>
      <c r="B27" s="321"/>
      <c r="C27" s="176" t="s">
        <v>877</v>
      </c>
      <c r="D27" s="320"/>
      <c r="E27" s="319"/>
      <c r="F27" s="434"/>
      <c r="G27" s="921"/>
      <c r="H27" s="448"/>
    </row>
    <row r="28" spans="1:8" s="316" customFormat="1" ht="11.5">
      <c r="A28" s="448"/>
      <c r="B28" s="321"/>
      <c r="C28" s="176" t="s">
        <v>878</v>
      </c>
      <c r="D28" s="320"/>
      <c r="E28" s="319"/>
      <c r="F28" s="434"/>
      <c r="G28" s="921"/>
      <c r="H28" s="448"/>
    </row>
    <row r="29" spans="1:8" s="316" customFormat="1" ht="11.5">
      <c r="A29" s="448"/>
      <c r="B29" s="321"/>
      <c r="C29" s="176" t="s">
        <v>343</v>
      </c>
      <c r="D29" s="320"/>
      <c r="E29" s="319"/>
      <c r="F29" s="434"/>
      <c r="G29" s="921"/>
      <c r="H29" s="448"/>
    </row>
    <row r="30" spans="1:8" s="316" customFormat="1" ht="11.5">
      <c r="A30" s="448"/>
      <c r="B30" s="321"/>
      <c r="C30" s="323" t="s">
        <v>879</v>
      </c>
      <c r="D30" s="318" t="s">
        <v>872</v>
      </c>
      <c r="E30" s="319">
        <f>E41+E52</f>
        <v>50</v>
      </c>
      <c r="F30" s="405"/>
      <c r="G30" s="922">
        <f>E30*F30</f>
        <v>0</v>
      </c>
      <c r="H30" s="449"/>
    </row>
    <row r="31" spans="1:8" s="316" customFormat="1" ht="11.5">
      <c r="A31" s="448"/>
      <c r="B31" s="329"/>
      <c r="C31" s="323" t="s">
        <v>880</v>
      </c>
      <c r="D31" s="318" t="s">
        <v>872</v>
      </c>
      <c r="E31" s="319">
        <f>E42+E53</f>
        <v>31</v>
      </c>
      <c r="F31" s="405"/>
      <c r="G31" s="922">
        <f>E31*F31</f>
        <v>0</v>
      </c>
      <c r="H31" s="449"/>
    </row>
    <row r="32" spans="1:8" s="316" customFormat="1" ht="11.5">
      <c r="A32" s="448"/>
      <c r="B32" s="329"/>
      <c r="C32" s="323" t="s">
        <v>881</v>
      </c>
      <c r="D32" s="318" t="s">
        <v>872</v>
      </c>
      <c r="E32" s="319">
        <f>E43+E54</f>
        <v>25</v>
      </c>
      <c r="F32" s="405"/>
      <c r="G32" s="922">
        <f>E32*F32</f>
        <v>0</v>
      </c>
      <c r="H32" s="449"/>
    </row>
    <row r="33" spans="1:10" s="316" customFormat="1" ht="11.5">
      <c r="A33" s="448"/>
      <c r="B33" s="329"/>
      <c r="C33" s="176" t="s">
        <v>882</v>
      </c>
      <c r="D33" s="318" t="s">
        <v>872</v>
      </c>
      <c r="E33" s="319">
        <f>E44</f>
        <v>28</v>
      </c>
      <c r="F33" s="405"/>
      <c r="G33" s="922">
        <f>E33*F33</f>
        <v>0</v>
      </c>
      <c r="H33" s="448"/>
    </row>
    <row r="34" spans="1:10" s="316" customFormat="1" ht="11.5">
      <c r="A34" s="448"/>
      <c r="B34" s="324"/>
      <c r="C34" s="325"/>
      <c r="D34" s="326"/>
      <c r="E34" s="327"/>
      <c r="F34" s="435"/>
      <c r="G34" s="923"/>
      <c r="H34" s="448"/>
    </row>
    <row r="35" spans="1:10" s="316" customFormat="1" ht="11.5">
      <c r="A35" s="448"/>
      <c r="B35" s="317">
        <f>MAX($B$7:B34)+1</f>
        <v>5</v>
      </c>
      <c r="C35" s="162" t="s">
        <v>883</v>
      </c>
      <c r="D35" s="318"/>
      <c r="E35" s="319"/>
      <c r="F35" s="434"/>
      <c r="G35" s="923"/>
      <c r="H35" s="450"/>
      <c r="I35" s="318"/>
      <c r="J35" s="318"/>
    </row>
    <row r="36" spans="1:10" s="316" customFormat="1" ht="34.5">
      <c r="A36" s="448"/>
      <c r="B36" s="330"/>
      <c r="C36" s="176" t="s">
        <v>884</v>
      </c>
      <c r="D36" s="328"/>
      <c r="E36" s="331"/>
      <c r="F36" s="436"/>
      <c r="G36" s="923"/>
      <c r="H36" s="450"/>
      <c r="I36" s="318"/>
      <c r="J36" s="318"/>
    </row>
    <row r="37" spans="1:10" s="316" customFormat="1" ht="11.5">
      <c r="A37" s="448"/>
      <c r="B37" s="321"/>
      <c r="C37" s="176" t="s">
        <v>885</v>
      </c>
      <c r="D37" s="320"/>
      <c r="E37" s="319"/>
      <c r="F37" s="434"/>
      <c r="G37" s="921"/>
      <c r="H37" s="448"/>
    </row>
    <row r="38" spans="1:10" s="316" customFormat="1" ht="11.5">
      <c r="A38" s="448"/>
      <c r="B38" s="321"/>
      <c r="C38" s="176" t="s">
        <v>886</v>
      </c>
      <c r="D38" s="320"/>
      <c r="E38" s="319"/>
      <c r="F38" s="434"/>
      <c r="G38" s="921"/>
      <c r="H38" s="448"/>
    </row>
    <row r="39" spans="1:10" s="316" customFormat="1" ht="11.5">
      <c r="A39" s="448"/>
      <c r="B39" s="321"/>
      <c r="C39" s="176" t="s">
        <v>343</v>
      </c>
      <c r="D39" s="320"/>
      <c r="E39" s="319"/>
      <c r="F39" s="434"/>
      <c r="G39" s="921"/>
      <c r="H39" s="448"/>
    </row>
    <row r="40" spans="1:10" s="316" customFormat="1" ht="11.5">
      <c r="A40" s="448"/>
      <c r="B40" s="321"/>
      <c r="C40" s="176" t="s">
        <v>887</v>
      </c>
      <c r="D40" s="320"/>
      <c r="E40" s="319"/>
      <c r="F40" s="434"/>
      <c r="G40" s="921"/>
      <c r="H40" s="448"/>
    </row>
    <row r="41" spans="1:10" s="316" customFormat="1" ht="11.5">
      <c r="A41" s="448"/>
      <c r="B41" s="330"/>
      <c r="C41" s="323" t="s">
        <v>888</v>
      </c>
      <c r="D41" s="318" t="s">
        <v>872</v>
      </c>
      <c r="E41" s="319">
        <f>1.2+1+0.5+1.5+1+2.8</f>
        <v>8</v>
      </c>
      <c r="F41" s="405"/>
      <c r="G41" s="922">
        <f>E41*F41</f>
        <v>0</v>
      </c>
      <c r="H41" s="451"/>
      <c r="I41" s="318"/>
      <c r="J41" s="318"/>
    </row>
    <row r="42" spans="1:10" s="316" customFormat="1" ht="11.5">
      <c r="A42" s="448"/>
      <c r="B42" s="332"/>
      <c r="C42" s="323" t="s">
        <v>889</v>
      </c>
      <c r="D42" s="318" t="s">
        <v>872</v>
      </c>
      <c r="E42" s="319">
        <f>3+0.6+1.3+0.9+6+0.7+0.7+1.5+0.3</f>
        <v>15</v>
      </c>
      <c r="F42" s="405"/>
      <c r="G42" s="922">
        <f>E42*F42</f>
        <v>0</v>
      </c>
      <c r="H42" s="451"/>
      <c r="I42" s="318"/>
      <c r="J42" s="318"/>
    </row>
    <row r="43" spans="1:10" s="316" customFormat="1" ht="11.5">
      <c r="A43" s="448"/>
      <c r="B43" s="332"/>
      <c r="C43" s="323" t="s">
        <v>890</v>
      </c>
      <c r="D43" s="318" t="s">
        <v>872</v>
      </c>
      <c r="E43" s="319">
        <f>0.7+0.7+0.7+0.9+0.9+0.1</f>
        <v>3.9999999999999996</v>
      </c>
      <c r="F43" s="405"/>
      <c r="G43" s="922">
        <f>E43*F43</f>
        <v>0</v>
      </c>
      <c r="H43" s="451"/>
      <c r="I43" s="318"/>
      <c r="J43" s="318"/>
    </row>
    <row r="44" spans="1:10" s="316" customFormat="1" ht="11.5">
      <c r="A44" s="448"/>
      <c r="B44" s="332"/>
      <c r="C44" s="176" t="s">
        <v>891</v>
      </c>
      <c r="D44" s="318" t="s">
        <v>872</v>
      </c>
      <c r="E44" s="319">
        <f>17+11</f>
        <v>28</v>
      </c>
      <c r="F44" s="405"/>
      <c r="G44" s="922">
        <f>E44*F44</f>
        <v>0</v>
      </c>
      <c r="H44" s="451"/>
      <c r="I44" s="318"/>
      <c r="J44" s="318"/>
    </row>
    <row r="45" spans="1:10" s="316" customFormat="1" ht="11.5">
      <c r="A45" s="448"/>
      <c r="B45" s="332"/>
      <c r="C45" s="176"/>
      <c r="D45" s="318"/>
      <c r="E45" s="319"/>
      <c r="F45" s="435"/>
      <c r="G45" s="924"/>
      <c r="H45" s="450"/>
      <c r="I45" s="318"/>
      <c r="J45" s="318"/>
    </row>
    <row r="46" spans="1:10" s="316" customFormat="1" ht="11.5">
      <c r="A46" s="448"/>
      <c r="B46" s="317">
        <f>MAX($B$7:B45)+1</f>
        <v>6</v>
      </c>
      <c r="C46" s="162" t="s">
        <v>892</v>
      </c>
      <c r="D46" s="318"/>
      <c r="E46" s="319"/>
      <c r="F46" s="437"/>
      <c r="G46" s="923"/>
      <c r="H46" s="450"/>
      <c r="I46" s="318"/>
      <c r="J46" s="318"/>
    </row>
    <row r="47" spans="1:10" s="316" customFormat="1" ht="34.5">
      <c r="A47" s="448"/>
      <c r="B47" s="330"/>
      <c r="C47" s="176" t="s">
        <v>884</v>
      </c>
      <c r="D47" s="328"/>
      <c r="E47" s="331"/>
      <c r="F47" s="436"/>
      <c r="G47" s="923"/>
      <c r="H47" s="450"/>
      <c r="I47" s="318"/>
      <c r="J47" s="318"/>
    </row>
    <row r="48" spans="1:10" s="316" customFormat="1" ht="11.5">
      <c r="A48" s="448"/>
      <c r="B48" s="321"/>
      <c r="C48" s="176" t="s">
        <v>885</v>
      </c>
      <c r="D48" s="320"/>
      <c r="E48" s="319"/>
      <c r="F48" s="434"/>
      <c r="G48" s="921"/>
      <c r="H48" s="448"/>
    </row>
    <row r="49" spans="1:10" s="316" customFormat="1" ht="11.5">
      <c r="A49" s="448"/>
      <c r="B49" s="321"/>
      <c r="C49" s="176" t="s">
        <v>886</v>
      </c>
      <c r="D49" s="320"/>
      <c r="E49" s="319"/>
      <c r="F49" s="434"/>
      <c r="G49" s="921"/>
      <c r="H49" s="448"/>
    </row>
    <row r="50" spans="1:10" s="316" customFormat="1" ht="11.5">
      <c r="A50" s="448"/>
      <c r="B50" s="321"/>
      <c r="C50" s="176" t="s">
        <v>343</v>
      </c>
      <c r="D50" s="320"/>
      <c r="E50" s="319"/>
      <c r="F50" s="434"/>
      <c r="G50" s="921"/>
      <c r="H50" s="448"/>
    </row>
    <row r="51" spans="1:10" s="316" customFormat="1" ht="11.5">
      <c r="A51" s="448"/>
      <c r="B51" s="321"/>
      <c r="C51" s="176" t="s">
        <v>887</v>
      </c>
      <c r="D51" s="320"/>
      <c r="E51" s="319"/>
      <c r="F51" s="434"/>
      <c r="G51" s="921"/>
      <c r="H51" s="448"/>
    </row>
    <row r="52" spans="1:10" s="316" customFormat="1" ht="11.5">
      <c r="A52" s="448"/>
      <c r="B52" s="330"/>
      <c r="C52" s="323" t="s">
        <v>893</v>
      </c>
      <c r="D52" s="318" t="s">
        <v>872</v>
      </c>
      <c r="E52" s="319">
        <f>16+14+2+1+5+1.5+1.7+0.8</f>
        <v>42</v>
      </c>
      <c r="F52" s="405"/>
      <c r="G52" s="922">
        <f>E52*F52</f>
        <v>0</v>
      </c>
      <c r="H52" s="450"/>
      <c r="I52" s="318"/>
      <c r="J52" s="318"/>
    </row>
    <row r="53" spans="1:10" s="316" customFormat="1" ht="11.5">
      <c r="A53" s="448"/>
      <c r="B53" s="332"/>
      <c r="C53" s="323" t="s">
        <v>894</v>
      </c>
      <c r="D53" s="318" t="s">
        <v>872</v>
      </c>
      <c r="E53" s="319">
        <f>6+0.7+1+0.8+6+0.8+0.7</f>
        <v>16</v>
      </c>
      <c r="F53" s="405"/>
      <c r="G53" s="922">
        <f>E53*F53</f>
        <v>0</v>
      </c>
      <c r="H53" s="450"/>
      <c r="I53" s="318"/>
      <c r="J53" s="318"/>
    </row>
    <row r="54" spans="1:10" s="316" customFormat="1" ht="11.5">
      <c r="A54" s="448"/>
      <c r="B54" s="332"/>
      <c r="C54" s="176" t="s">
        <v>895</v>
      </c>
      <c r="D54" s="318" t="s">
        <v>872</v>
      </c>
      <c r="E54" s="319">
        <f>21</f>
        <v>21</v>
      </c>
      <c r="F54" s="405"/>
      <c r="G54" s="922">
        <f>E54*F54</f>
        <v>0</v>
      </c>
      <c r="H54" s="450"/>
      <c r="I54" s="318"/>
      <c r="J54" s="318"/>
    </row>
    <row r="55" spans="1:10" s="316" customFormat="1" ht="11.5">
      <c r="A55" s="448"/>
      <c r="B55" s="332"/>
      <c r="C55" s="176"/>
      <c r="D55" s="318"/>
      <c r="E55" s="319"/>
      <c r="F55" s="184"/>
      <c r="G55" s="924"/>
      <c r="H55" s="450"/>
      <c r="I55" s="318"/>
      <c r="J55" s="318"/>
    </row>
    <row r="56" spans="1:10" s="316" customFormat="1" ht="11.5">
      <c r="A56" s="448"/>
      <c r="B56" s="317">
        <f>MAX($B$7:B55)+1</f>
        <v>7</v>
      </c>
      <c r="C56" s="162"/>
      <c r="D56" s="318"/>
      <c r="E56" s="319"/>
      <c r="F56" s="437"/>
      <c r="G56" s="923"/>
      <c r="H56" s="450"/>
      <c r="I56" s="318"/>
      <c r="J56" s="318"/>
    </row>
    <row r="57" spans="1:10" s="316" customFormat="1" ht="69">
      <c r="A57" s="448"/>
      <c r="B57" s="330"/>
      <c r="C57" s="176" t="s">
        <v>896</v>
      </c>
      <c r="D57" s="328"/>
      <c r="E57" s="331"/>
      <c r="F57" s="436"/>
      <c r="G57" s="923"/>
      <c r="H57" s="450"/>
      <c r="I57" s="318"/>
      <c r="J57" s="318"/>
    </row>
    <row r="58" spans="1:10" s="316" customFormat="1" ht="11.5">
      <c r="A58" s="448"/>
      <c r="B58" s="321"/>
      <c r="C58" s="323"/>
      <c r="D58" s="328"/>
      <c r="E58" s="331"/>
      <c r="F58" s="436"/>
      <c r="G58" s="923"/>
      <c r="H58" s="449"/>
    </row>
    <row r="59" spans="1:10" s="316" customFormat="1" ht="11.5">
      <c r="A59" s="448"/>
      <c r="B59" s="332"/>
      <c r="C59" s="176"/>
      <c r="D59" s="318"/>
      <c r="E59" s="319"/>
      <c r="F59" s="184"/>
      <c r="G59" s="924"/>
      <c r="H59" s="450"/>
      <c r="I59" s="318"/>
      <c r="J59" s="318"/>
    </row>
    <row r="60" spans="1:10" s="316" customFormat="1" ht="11.5">
      <c r="A60" s="448"/>
      <c r="B60" s="317">
        <f>MAX($B$7:B57)+1</f>
        <v>8</v>
      </c>
      <c r="C60" s="179" t="s">
        <v>897</v>
      </c>
      <c r="D60" s="318"/>
      <c r="E60" s="319"/>
      <c r="F60" s="434"/>
      <c r="G60" s="921"/>
      <c r="H60" s="448"/>
    </row>
    <row r="61" spans="1:10" s="316" customFormat="1" ht="69">
      <c r="A61" s="448"/>
      <c r="B61" s="321"/>
      <c r="C61" s="176" t="s">
        <v>898</v>
      </c>
      <c r="D61" s="328"/>
      <c r="E61" s="331"/>
      <c r="F61" s="436"/>
      <c r="G61" s="923"/>
      <c r="H61" s="448"/>
    </row>
    <row r="62" spans="1:10" s="316" customFormat="1" ht="11.5">
      <c r="A62" s="448"/>
      <c r="B62" s="321"/>
      <c r="C62" s="323" t="s">
        <v>899</v>
      </c>
      <c r="D62" s="318" t="s">
        <v>872</v>
      </c>
      <c r="E62" s="319">
        <v>2</v>
      </c>
      <c r="F62" s="405"/>
      <c r="G62" s="922">
        <f>E62*F62</f>
        <v>0</v>
      </c>
      <c r="H62" s="449"/>
    </row>
    <row r="63" spans="1:10" s="316" customFormat="1" ht="11.5">
      <c r="A63" s="448"/>
      <c r="B63" s="321"/>
      <c r="C63" s="323" t="s">
        <v>900</v>
      </c>
      <c r="D63" s="318" t="s">
        <v>872</v>
      </c>
      <c r="E63" s="319">
        <v>2</v>
      </c>
      <c r="F63" s="405"/>
      <c r="G63" s="922">
        <f>E63*F63</f>
        <v>0</v>
      </c>
      <c r="H63" s="449"/>
    </row>
    <row r="64" spans="1:10" s="316" customFormat="1" ht="11.5">
      <c r="A64" s="448"/>
      <c r="B64" s="321"/>
      <c r="C64" s="323" t="s">
        <v>901</v>
      </c>
      <c r="D64" s="318" t="s">
        <v>872</v>
      </c>
      <c r="E64" s="319">
        <v>2</v>
      </c>
      <c r="F64" s="405"/>
      <c r="G64" s="922">
        <f>E64*F64</f>
        <v>0</v>
      </c>
      <c r="H64" s="449"/>
    </row>
    <row r="65" spans="1:8" s="316" customFormat="1" ht="11.5">
      <c r="A65" s="448"/>
      <c r="B65" s="322"/>
      <c r="C65" s="162"/>
      <c r="D65" s="169"/>
      <c r="E65" s="164"/>
      <c r="F65" s="184"/>
      <c r="G65" s="921"/>
      <c r="H65" s="448"/>
    </row>
    <row r="66" spans="1:8" ht="15.5">
      <c r="B66" s="308"/>
      <c r="C66" s="140" t="s">
        <v>902</v>
      </c>
      <c r="D66" s="309"/>
      <c r="E66" s="310"/>
      <c r="F66" s="438"/>
      <c r="G66" s="919"/>
    </row>
    <row r="67" spans="1:8" s="316" customFormat="1" ht="11.5">
      <c r="A67" s="448"/>
      <c r="B67" s="312"/>
      <c r="C67" s="313"/>
      <c r="D67" s="314"/>
      <c r="E67" s="315"/>
      <c r="F67" s="439"/>
      <c r="G67" s="920"/>
      <c r="H67" s="448"/>
    </row>
    <row r="68" spans="1:8" s="316" customFormat="1" ht="11.5">
      <c r="A68" s="448"/>
      <c r="B68" s="317">
        <f>MAX($B$7:B67)+1</f>
        <v>9</v>
      </c>
      <c r="C68" s="162" t="s">
        <v>903</v>
      </c>
      <c r="D68" s="318"/>
      <c r="E68" s="319"/>
      <c r="F68" s="434"/>
      <c r="G68" s="921"/>
      <c r="H68" s="448"/>
    </row>
    <row r="69" spans="1:8" s="316" customFormat="1" ht="92">
      <c r="A69" s="448"/>
      <c r="B69" s="321"/>
      <c r="C69" s="176" t="s">
        <v>904</v>
      </c>
      <c r="D69" s="318" t="s">
        <v>17</v>
      </c>
      <c r="E69" s="319">
        <v>1</v>
      </c>
      <c r="F69" s="405"/>
      <c r="G69" s="922">
        <f>E69*F69</f>
        <v>0</v>
      </c>
      <c r="H69" s="448"/>
    </row>
    <row r="70" spans="1:8" s="316" customFormat="1" ht="11.5">
      <c r="A70" s="448"/>
      <c r="B70" s="322"/>
      <c r="C70" s="162"/>
      <c r="D70" s="169"/>
      <c r="E70" s="164"/>
      <c r="F70" s="184"/>
      <c r="G70" s="921"/>
      <c r="H70" s="448"/>
    </row>
    <row r="71" spans="1:8" ht="15.5">
      <c r="B71" s="308"/>
      <c r="C71" s="140" t="s">
        <v>905</v>
      </c>
      <c r="D71" s="309"/>
      <c r="E71" s="310"/>
      <c r="F71" s="438"/>
      <c r="G71" s="919"/>
    </row>
    <row r="72" spans="1:8" s="316" customFormat="1" ht="11.5">
      <c r="A72" s="448"/>
      <c r="B72" s="322"/>
      <c r="C72" s="162"/>
      <c r="D72" s="169"/>
      <c r="E72" s="164"/>
      <c r="F72" s="184"/>
      <c r="G72" s="921"/>
      <c r="H72" s="448"/>
    </row>
    <row r="73" spans="1:8" s="316" customFormat="1" ht="11.5">
      <c r="A73" s="448"/>
      <c r="B73" s="321"/>
      <c r="C73" s="333" t="s">
        <v>906</v>
      </c>
      <c r="D73" s="318"/>
      <c r="E73" s="319"/>
      <c r="F73" s="184"/>
      <c r="G73" s="924"/>
      <c r="H73" s="448"/>
    </row>
    <row r="74" spans="1:8" s="316" customFormat="1" ht="11.5">
      <c r="A74" s="448"/>
      <c r="B74" s="322"/>
      <c r="C74" s="162"/>
      <c r="D74" s="169"/>
      <c r="E74" s="164"/>
      <c r="F74" s="184"/>
      <c r="G74" s="921"/>
      <c r="H74" s="448"/>
    </row>
    <row r="75" spans="1:8" s="316" customFormat="1" ht="11.5">
      <c r="A75" s="448"/>
      <c r="B75" s="317">
        <f>MAX($B$7:B74)+1</f>
        <v>10</v>
      </c>
      <c r="C75" s="179" t="s">
        <v>907</v>
      </c>
      <c r="D75" s="318"/>
      <c r="E75" s="319"/>
      <c r="F75" s="434"/>
      <c r="G75" s="921"/>
      <c r="H75" s="448"/>
    </row>
    <row r="76" spans="1:8" s="316" customFormat="1" ht="57.5">
      <c r="A76" s="448"/>
      <c r="B76" s="334"/>
      <c r="C76" s="176" t="s">
        <v>908</v>
      </c>
      <c r="D76" s="320"/>
      <c r="E76" s="319"/>
      <c r="F76" s="434"/>
      <c r="G76" s="921"/>
      <c r="H76" s="448"/>
    </row>
    <row r="77" spans="1:8" s="316" customFormat="1" ht="11.5">
      <c r="A77" s="448"/>
      <c r="B77" s="334"/>
      <c r="C77" s="176" t="s">
        <v>909</v>
      </c>
      <c r="D77" s="320" t="s">
        <v>868</v>
      </c>
      <c r="E77" s="319">
        <v>3</v>
      </c>
      <c r="F77" s="405"/>
      <c r="G77" s="922">
        <f>E77*F77</f>
        <v>0</v>
      </c>
      <c r="H77" s="448"/>
    </row>
    <row r="78" spans="1:8" s="316" customFormat="1" ht="11.5">
      <c r="A78" s="448"/>
      <c r="B78" s="324"/>
      <c r="C78" s="325"/>
      <c r="D78" s="326"/>
      <c r="E78" s="327"/>
      <c r="F78" s="435"/>
      <c r="G78" s="923"/>
      <c r="H78" s="448"/>
    </row>
    <row r="79" spans="1:8" s="316" customFormat="1" ht="11.5">
      <c r="A79" s="448"/>
      <c r="B79" s="317">
        <f>MAX($B$7:B78)+1</f>
        <v>11</v>
      </c>
      <c r="C79" s="179" t="s">
        <v>910</v>
      </c>
      <c r="D79" s="318"/>
      <c r="E79" s="319"/>
      <c r="F79" s="434"/>
      <c r="G79" s="921"/>
      <c r="H79" s="448"/>
    </row>
    <row r="80" spans="1:8" s="316" customFormat="1" ht="57.5">
      <c r="A80" s="448"/>
      <c r="B80" s="334"/>
      <c r="C80" s="176" t="s">
        <v>911</v>
      </c>
      <c r="D80" s="320"/>
      <c r="E80" s="319"/>
      <c r="F80" s="434"/>
      <c r="G80" s="921"/>
      <c r="H80" s="448"/>
    </row>
    <row r="81" spans="1:8" s="316" customFormat="1" ht="23">
      <c r="A81" s="448"/>
      <c r="B81" s="334"/>
      <c r="C81" s="176" t="s">
        <v>912</v>
      </c>
      <c r="D81" s="320" t="s">
        <v>868</v>
      </c>
      <c r="E81" s="319">
        <v>1</v>
      </c>
      <c r="F81" s="405"/>
      <c r="G81" s="922">
        <f>E81*F81</f>
        <v>0</v>
      </c>
      <c r="H81" s="448"/>
    </row>
    <row r="82" spans="1:8" s="316" customFormat="1" ht="11.5">
      <c r="A82" s="448"/>
      <c r="B82" s="324"/>
      <c r="C82" s="325"/>
      <c r="D82" s="326"/>
      <c r="E82" s="327"/>
      <c r="F82" s="435"/>
      <c r="G82" s="923"/>
      <c r="H82" s="448"/>
    </row>
    <row r="83" spans="1:8" s="316" customFormat="1" ht="11.5">
      <c r="A83" s="448"/>
      <c r="B83" s="317">
        <f>MAX($B$7:B82)+1</f>
        <v>12</v>
      </c>
      <c r="C83" s="179" t="s">
        <v>913</v>
      </c>
      <c r="D83" s="318"/>
      <c r="E83" s="319"/>
      <c r="F83" s="434"/>
      <c r="G83" s="921"/>
      <c r="H83" s="448"/>
    </row>
    <row r="84" spans="1:8" s="316" customFormat="1" ht="46">
      <c r="A84" s="448"/>
      <c r="B84" s="321"/>
      <c r="C84" s="176" t="s">
        <v>914</v>
      </c>
      <c r="D84" s="320" t="s">
        <v>868</v>
      </c>
      <c r="E84" s="319">
        <v>3</v>
      </c>
      <c r="F84" s="405"/>
      <c r="G84" s="922">
        <f>E84*F84</f>
        <v>0</v>
      </c>
      <c r="H84" s="448"/>
    </row>
    <row r="85" spans="1:8" s="316" customFormat="1" ht="11.5">
      <c r="A85" s="448"/>
      <c r="B85" s="322"/>
      <c r="C85" s="162"/>
      <c r="D85" s="169"/>
      <c r="E85" s="164"/>
      <c r="F85" s="184"/>
      <c r="G85" s="921"/>
      <c r="H85" s="448"/>
    </row>
    <row r="86" spans="1:8" s="316" customFormat="1" ht="11.5">
      <c r="A86" s="448"/>
      <c r="B86" s="317">
        <f>MAX($B$7:B85)+1</f>
        <v>13</v>
      </c>
      <c r="C86" s="179" t="s">
        <v>915</v>
      </c>
      <c r="D86" s="318"/>
      <c r="E86" s="319"/>
      <c r="F86" s="434"/>
      <c r="G86" s="921"/>
      <c r="H86" s="448"/>
    </row>
    <row r="87" spans="1:8" s="316" customFormat="1" ht="34.5">
      <c r="A87" s="448"/>
      <c r="B87" s="321"/>
      <c r="C87" s="176" t="s">
        <v>916</v>
      </c>
      <c r="D87" s="320" t="s">
        <v>868</v>
      </c>
      <c r="E87" s="319">
        <v>1</v>
      </c>
      <c r="F87" s="405"/>
      <c r="G87" s="922">
        <f>E87*F87</f>
        <v>0</v>
      </c>
      <c r="H87" s="448"/>
    </row>
    <row r="88" spans="1:8" s="316" customFormat="1" ht="11.5">
      <c r="A88" s="448"/>
      <c r="B88" s="322"/>
      <c r="C88" s="162"/>
      <c r="D88" s="169"/>
      <c r="E88" s="164"/>
      <c r="F88" s="184"/>
      <c r="G88" s="921"/>
      <c r="H88" s="448"/>
    </row>
    <row r="89" spans="1:8" s="316" customFormat="1" ht="11.5">
      <c r="A89" s="448"/>
      <c r="B89" s="317">
        <f>MAX($B$7:B88)+1</f>
        <v>14</v>
      </c>
      <c r="C89" s="179" t="s">
        <v>917</v>
      </c>
      <c r="D89" s="318"/>
      <c r="E89" s="319"/>
      <c r="F89" s="434"/>
      <c r="G89" s="921"/>
      <c r="H89" s="448"/>
    </row>
    <row r="90" spans="1:8" s="316" customFormat="1" ht="57.5">
      <c r="A90" s="448"/>
      <c r="B90" s="334"/>
      <c r="C90" s="176" t="s">
        <v>918</v>
      </c>
      <c r="D90" s="320"/>
      <c r="E90" s="319"/>
      <c r="F90" s="434"/>
      <c r="G90" s="921"/>
      <c r="H90" s="448"/>
    </row>
    <row r="91" spans="1:8" s="316" customFormat="1" ht="23">
      <c r="A91" s="448"/>
      <c r="B91" s="334"/>
      <c r="C91" s="176" t="s">
        <v>919</v>
      </c>
      <c r="D91" s="320" t="s">
        <v>868</v>
      </c>
      <c r="E91" s="319">
        <v>3</v>
      </c>
      <c r="F91" s="405"/>
      <c r="G91" s="922">
        <f>E91*F91</f>
        <v>0</v>
      </c>
      <c r="H91" s="448"/>
    </row>
    <row r="92" spans="1:8" s="316" customFormat="1" ht="11.5">
      <c r="A92" s="448"/>
      <c r="B92" s="324"/>
      <c r="C92" s="325"/>
      <c r="D92" s="326"/>
      <c r="E92" s="327"/>
      <c r="F92" s="435"/>
      <c r="G92" s="923"/>
      <c r="H92" s="448"/>
    </row>
    <row r="93" spans="1:8" s="316" customFormat="1" ht="23">
      <c r="A93" s="448"/>
      <c r="B93" s="317">
        <f>MAX($B$7:B92)+1</f>
        <v>15</v>
      </c>
      <c r="C93" s="179" t="s">
        <v>920</v>
      </c>
      <c r="D93" s="318"/>
      <c r="E93" s="319"/>
      <c r="F93" s="434"/>
      <c r="G93" s="921"/>
      <c r="H93" s="448"/>
    </row>
    <row r="94" spans="1:8" s="316" customFormat="1" ht="57.5">
      <c r="A94" s="448"/>
      <c r="B94" s="334"/>
      <c r="C94" s="176" t="s">
        <v>918</v>
      </c>
      <c r="D94" s="320"/>
      <c r="E94" s="319"/>
      <c r="F94" s="434"/>
      <c r="G94" s="921"/>
      <c r="H94" s="448"/>
    </row>
    <row r="95" spans="1:8" s="316" customFormat="1" ht="23">
      <c r="A95" s="448"/>
      <c r="B95" s="334"/>
      <c r="C95" s="176" t="s">
        <v>921</v>
      </c>
      <c r="D95" s="320" t="s">
        <v>868</v>
      </c>
      <c r="E95" s="319">
        <v>1</v>
      </c>
      <c r="F95" s="405"/>
      <c r="G95" s="922">
        <f>E95*F95</f>
        <v>0</v>
      </c>
      <c r="H95" s="448"/>
    </row>
    <row r="96" spans="1:8" s="316" customFormat="1" ht="11.5">
      <c r="A96" s="448"/>
      <c r="B96" s="324"/>
      <c r="C96" s="325"/>
      <c r="D96" s="326"/>
      <c r="E96" s="327"/>
      <c r="F96" s="435"/>
      <c r="G96" s="923"/>
      <c r="H96" s="448"/>
    </row>
    <row r="97" spans="1:8" s="316" customFormat="1" ht="11.5">
      <c r="A97" s="448"/>
      <c r="B97" s="317">
        <f>MAX($B$7:B96)+1</f>
        <v>16</v>
      </c>
      <c r="C97" s="179" t="s">
        <v>922</v>
      </c>
      <c r="D97" s="318"/>
      <c r="E97" s="319"/>
      <c r="F97" s="434"/>
      <c r="G97" s="921"/>
      <c r="H97" s="448"/>
    </row>
    <row r="98" spans="1:8" s="316" customFormat="1" ht="57.5">
      <c r="A98" s="448"/>
      <c r="B98" s="334"/>
      <c r="C98" s="176" t="s">
        <v>923</v>
      </c>
      <c r="D98" s="320"/>
      <c r="E98" s="319"/>
      <c r="F98" s="434"/>
      <c r="G98" s="921"/>
      <c r="H98" s="448"/>
    </row>
    <row r="99" spans="1:8" s="316" customFormat="1" ht="23">
      <c r="A99" s="448"/>
      <c r="B99" s="334"/>
      <c r="C99" s="176" t="s">
        <v>924</v>
      </c>
      <c r="D99" s="320" t="s">
        <v>868</v>
      </c>
      <c r="E99" s="319">
        <v>1</v>
      </c>
      <c r="F99" s="405"/>
      <c r="G99" s="922">
        <f>E99*F99</f>
        <v>0</v>
      </c>
      <c r="H99" s="448"/>
    </row>
    <row r="100" spans="1:8" s="316" customFormat="1" ht="11.5">
      <c r="A100" s="448"/>
      <c r="B100" s="324"/>
      <c r="C100" s="325"/>
      <c r="D100" s="326"/>
      <c r="E100" s="327"/>
      <c r="F100" s="435"/>
      <c r="G100" s="923"/>
      <c r="H100" s="448"/>
    </row>
    <row r="101" spans="1:8" s="316" customFormat="1" ht="11.5">
      <c r="A101" s="448"/>
      <c r="B101" s="317">
        <f>MAX($B$7:B100)+1</f>
        <v>17</v>
      </c>
      <c r="C101" s="179" t="s">
        <v>925</v>
      </c>
      <c r="D101" s="318"/>
      <c r="E101" s="319"/>
      <c r="F101" s="434"/>
      <c r="G101" s="921"/>
      <c r="H101" s="448"/>
    </row>
    <row r="102" spans="1:8" s="316" customFormat="1" ht="46">
      <c r="A102" s="448"/>
      <c r="B102" s="334"/>
      <c r="C102" s="176" t="s">
        <v>926</v>
      </c>
      <c r="D102" s="320"/>
      <c r="E102" s="319"/>
      <c r="F102" s="434"/>
      <c r="G102" s="921"/>
      <c r="H102" s="448"/>
    </row>
    <row r="103" spans="1:8" s="316" customFormat="1" ht="23">
      <c r="A103" s="448"/>
      <c r="B103" s="334"/>
      <c r="C103" s="176" t="s">
        <v>927</v>
      </c>
      <c r="D103" s="320" t="s">
        <v>868</v>
      </c>
      <c r="E103" s="319">
        <v>1</v>
      </c>
      <c r="F103" s="405"/>
      <c r="G103" s="922">
        <f>E103*F103</f>
        <v>0</v>
      </c>
      <c r="H103" s="448"/>
    </row>
    <row r="104" spans="1:8" s="316" customFormat="1" ht="11.5">
      <c r="A104" s="448"/>
      <c r="B104" s="324"/>
      <c r="C104" s="325"/>
      <c r="D104" s="326"/>
      <c r="E104" s="327"/>
      <c r="F104" s="435"/>
      <c r="G104" s="923"/>
      <c r="H104" s="448"/>
    </row>
    <row r="105" spans="1:8" ht="15.5">
      <c r="B105" s="308"/>
      <c r="C105" s="140" t="s">
        <v>928</v>
      </c>
      <c r="D105" s="309"/>
      <c r="E105" s="310"/>
      <c r="F105" s="438"/>
      <c r="G105" s="919"/>
    </row>
    <row r="106" spans="1:8" s="316" customFormat="1" ht="11.5">
      <c r="A106" s="448"/>
      <c r="B106" s="322"/>
      <c r="C106" s="162"/>
      <c r="D106" s="169"/>
      <c r="E106" s="164"/>
      <c r="F106" s="184"/>
      <c r="G106" s="921"/>
      <c r="H106" s="448"/>
    </row>
    <row r="107" spans="1:8" s="316" customFormat="1" ht="11.5">
      <c r="A107" s="448"/>
      <c r="B107" s="321"/>
      <c r="C107" s="333" t="s">
        <v>906</v>
      </c>
      <c r="D107" s="318"/>
      <c r="E107" s="319"/>
      <c r="F107" s="184"/>
      <c r="G107" s="924"/>
      <c r="H107" s="448"/>
    </row>
    <row r="108" spans="1:8" s="316" customFormat="1" ht="11.5">
      <c r="A108" s="448"/>
      <c r="B108" s="322"/>
      <c r="C108" s="162"/>
      <c r="D108" s="169"/>
      <c r="E108" s="164"/>
      <c r="F108" s="184"/>
      <c r="G108" s="921"/>
      <c r="H108" s="448"/>
    </row>
    <row r="109" spans="1:8" s="316" customFormat="1" ht="11.5">
      <c r="A109" s="448"/>
      <c r="B109" s="317">
        <f>MAX($B$7:B108)+1</f>
        <v>18</v>
      </c>
      <c r="C109" s="179" t="s">
        <v>929</v>
      </c>
      <c r="D109" s="318"/>
      <c r="E109" s="319"/>
      <c r="F109" s="434"/>
      <c r="G109" s="921"/>
      <c r="H109" s="448"/>
    </row>
    <row r="110" spans="1:8" s="316" customFormat="1" ht="23">
      <c r="A110" s="448"/>
      <c r="B110" s="317"/>
      <c r="C110" s="179" t="s">
        <v>930</v>
      </c>
      <c r="D110" s="318"/>
      <c r="E110" s="319"/>
      <c r="F110" s="434"/>
      <c r="G110" s="921"/>
      <c r="H110" s="448"/>
    </row>
    <row r="111" spans="1:8" s="316" customFormat="1" ht="23">
      <c r="A111" s="448"/>
      <c r="B111" s="334"/>
      <c r="C111" s="335" t="s">
        <v>931</v>
      </c>
      <c r="D111" s="320" t="s">
        <v>868</v>
      </c>
      <c r="E111" s="319">
        <v>4</v>
      </c>
      <c r="F111" s="405"/>
      <c r="G111" s="922">
        <f>E111*F111</f>
        <v>0</v>
      </c>
      <c r="H111" s="448"/>
    </row>
    <row r="112" spans="1:8" s="316" customFormat="1" ht="23">
      <c r="A112" s="448"/>
      <c r="B112" s="334"/>
      <c r="C112" s="335" t="s">
        <v>932</v>
      </c>
      <c r="D112" s="320" t="s">
        <v>868</v>
      </c>
      <c r="E112" s="319">
        <v>1</v>
      </c>
      <c r="F112" s="405"/>
      <c r="G112" s="922">
        <f>E112*F112</f>
        <v>0</v>
      </c>
      <c r="H112" s="448"/>
    </row>
    <row r="113" spans="1:8" s="316" customFormat="1" ht="23">
      <c r="A113" s="448"/>
      <c r="B113" s="334"/>
      <c r="C113" s="335" t="s">
        <v>933</v>
      </c>
      <c r="D113" s="320" t="s">
        <v>868</v>
      </c>
      <c r="E113" s="319">
        <v>1</v>
      </c>
      <c r="F113" s="405"/>
      <c r="G113" s="922">
        <f>E113*F113</f>
        <v>0</v>
      </c>
      <c r="H113" s="448"/>
    </row>
    <row r="114" spans="1:8" s="316" customFormat="1" ht="23">
      <c r="A114" s="448"/>
      <c r="B114" s="334"/>
      <c r="C114" s="335" t="s">
        <v>934</v>
      </c>
      <c r="D114" s="320" t="s">
        <v>868</v>
      </c>
      <c r="E114" s="319">
        <v>5</v>
      </c>
      <c r="F114" s="405"/>
      <c r="G114" s="922">
        <f>E114*F114</f>
        <v>0</v>
      </c>
      <c r="H114" s="448"/>
    </row>
    <row r="115" spans="1:8" s="316" customFormat="1" ht="11.5">
      <c r="A115" s="448"/>
      <c r="B115" s="334"/>
      <c r="C115" s="335"/>
      <c r="D115" s="320"/>
      <c r="E115" s="319"/>
      <c r="F115" s="184"/>
      <c r="G115" s="924"/>
      <c r="H115" s="448"/>
    </row>
    <row r="116" spans="1:8" s="316" customFormat="1" ht="16.5" customHeight="1">
      <c r="A116" s="448"/>
      <c r="B116" s="334"/>
      <c r="C116" s="336" t="s">
        <v>935</v>
      </c>
      <c r="D116" s="320"/>
      <c r="E116" s="319"/>
      <c r="F116" s="184"/>
      <c r="G116" s="924"/>
      <c r="H116" s="448"/>
    </row>
    <row r="117" spans="1:8" s="316" customFormat="1" ht="11.5">
      <c r="A117" s="448"/>
      <c r="B117" s="334"/>
      <c r="C117" s="176"/>
      <c r="D117" s="320"/>
      <c r="E117" s="319"/>
      <c r="F117" s="184"/>
      <c r="G117" s="924"/>
      <c r="H117" s="448"/>
    </row>
    <row r="118" spans="1:8" ht="15.5">
      <c r="B118" s="308"/>
      <c r="C118" s="140" t="s">
        <v>936</v>
      </c>
      <c r="D118" s="309"/>
      <c r="E118" s="310"/>
      <c r="F118" s="438"/>
      <c r="G118" s="919"/>
    </row>
    <row r="119" spans="1:8" s="316" customFormat="1" ht="11.5">
      <c r="A119" s="448"/>
      <c r="B119" s="322"/>
      <c r="C119" s="162"/>
      <c r="D119" s="169"/>
      <c r="E119" s="164"/>
      <c r="F119" s="184"/>
      <c r="G119" s="921"/>
      <c r="H119" s="448"/>
    </row>
    <row r="120" spans="1:8" s="316" customFormat="1" ht="11.5">
      <c r="A120" s="448"/>
      <c r="B120" s="317">
        <f>MAX($B$7:B119)+1</f>
        <v>19</v>
      </c>
      <c r="C120" s="162" t="s">
        <v>937</v>
      </c>
      <c r="D120" s="318"/>
      <c r="E120" s="318"/>
      <c r="F120" s="434"/>
      <c r="G120" s="921"/>
      <c r="H120" s="448"/>
    </row>
    <row r="121" spans="1:8" s="316" customFormat="1" ht="126.5">
      <c r="A121" s="448"/>
      <c r="B121" s="321"/>
      <c r="C121" s="176" t="s">
        <v>938</v>
      </c>
      <c r="F121" s="440"/>
      <c r="G121" s="448"/>
      <c r="H121" s="448"/>
    </row>
    <row r="122" spans="1:8" s="316" customFormat="1" ht="11.5">
      <c r="A122" s="448"/>
      <c r="B122" s="337"/>
      <c r="C122" s="173" t="s">
        <v>939</v>
      </c>
      <c r="D122" s="169"/>
      <c r="E122" s="164"/>
      <c r="F122" s="184"/>
      <c r="G122" s="921"/>
      <c r="H122" s="448"/>
    </row>
    <row r="123" spans="1:8" s="316" customFormat="1" ht="11.5">
      <c r="A123" s="448"/>
      <c r="B123" s="337"/>
      <c r="C123" s="173" t="s">
        <v>940</v>
      </c>
      <c r="D123" s="318"/>
      <c r="E123" s="318"/>
      <c r="F123" s="441"/>
      <c r="G123" s="450"/>
      <c r="H123" s="448"/>
    </row>
    <row r="124" spans="1:8" s="316" customFormat="1" ht="11.5">
      <c r="A124" s="448"/>
      <c r="B124" s="337"/>
      <c r="C124" s="173" t="s">
        <v>343</v>
      </c>
      <c r="D124" s="318" t="s">
        <v>868</v>
      </c>
      <c r="E124" s="319">
        <v>2</v>
      </c>
      <c r="F124" s="405"/>
      <c r="G124" s="922">
        <f>E124*F124</f>
        <v>0</v>
      </c>
      <c r="H124" s="448"/>
    </row>
    <row r="125" spans="1:8" s="316" customFormat="1" ht="11.5">
      <c r="A125" s="448"/>
      <c r="B125" s="324"/>
      <c r="C125" s="325"/>
      <c r="D125" s="326"/>
      <c r="E125" s="327"/>
      <c r="F125" s="435"/>
      <c r="G125" s="923"/>
      <c r="H125" s="448"/>
    </row>
    <row r="126" spans="1:8" s="316" customFormat="1" ht="11.5">
      <c r="A126" s="448"/>
      <c r="B126" s="317">
        <f>MAX($B$7:B125)+1</f>
        <v>20</v>
      </c>
      <c r="C126" s="162" t="s">
        <v>941</v>
      </c>
      <c r="D126" s="318"/>
      <c r="E126" s="318"/>
      <c r="F126" s="434"/>
      <c r="G126" s="921"/>
      <c r="H126" s="448"/>
    </row>
    <row r="127" spans="1:8" s="316" customFormat="1" ht="253">
      <c r="A127" s="448"/>
      <c r="B127" s="321"/>
      <c r="C127" s="176" t="s">
        <v>942</v>
      </c>
      <c r="F127" s="440"/>
      <c r="G127" s="448"/>
      <c r="H127" s="448"/>
    </row>
    <row r="128" spans="1:8" s="316" customFormat="1" ht="11.5">
      <c r="A128" s="448"/>
      <c r="B128" s="337"/>
      <c r="C128" s="173" t="s">
        <v>939</v>
      </c>
      <c r="D128" s="169"/>
      <c r="E128" s="164"/>
      <c r="F128" s="184"/>
      <c r="G128" s="921"/>
      <c r="H128" s="448"/>
    </row>
    <row r="129" spans="1:8" s="316" customFormat="1" ht="11.5">
      <c r="A129" s="448"/>
      <c r="B129" s="337"/>
      <c r="C129" s="173" t="s">
        <v>343</v>
      </c>
      <c r="D129" s="318" t="s">
        <v>868</v>
      </c>
      <c r="E129" s="319">
        <v>2</v>
      </c>
      <c r="F129" s="405"/>
      <c r="G129" s="922">
        <f>E129*F129</f>
        <v>0</v>
      </c>
      <c r="H129" s="448"/>
    </row>
    <row r="130" spans="1:8" s="316" customFormat="1" ht="11.5">
      <c r="A130" s="448"/>
      <c r="B130" s="324"/>
      <c r="C130" s="325"/>
      <c r="D130" s="326"/>
      <c r="E130" s="327"/>
      <c r="F130" s="435"/>
      <c r="G130" s="923"/>
      <c r="H130" s="448"/>
    </row>
    <row r="131" spans="1:8" s="316" customFormat="1" ht="11.5">
      <c r="A131" s="448"/>
      <c r="B131" s="317">
        <f>MAX($B$7:B130)+1</f>
        <v>21</v>
      </c>
      <c r="C131" s="162" t="s">
        <v>943</v>
      </c>
      <c r="D131" s="318"/>
      <c r="E131" s="318"/>
      <c r="F131" s="434"/>
      <c r="G131" s="921"/>
      <c r="H131" s="448"/>
    </row>
    <row r="132" spans="1:8" s="316" customFormat="1" ht="299">
      <c r="A132" s="448"/>
      <c r="B132" s="321"/>
      <c r="C132" s="176" t="s">
        <v>944</v>
      </c>
      <c r="F132" s="440"/>
      <c r="G132" s="448"/>
      <c r="H132" s="448"/>
    </row>
    <row r="133" spans="1:8" s="316" customFormat="1" ht="103.5">
      <c r="A133" s="448"/>
      <c r="B133" s="321"/>
      <c r="C133" s="176" t="s">
        <v>945</v>
      </c>
      <c r="F133" s="440"/>
      <c r="G133" s="448"/>
      <c r="H133" s="448"/>
    </row>
    <row r="134" spans="1:8" s="316" customFormat="1" ht="11.5">
      <c r="A134" s="448"/>
      <c r="B134" s="337"/>
      <c r="C134" s="173" t="s">
        <v>939</v>
      </c>
      <c r="D134" s="169"/>
      <c r="E134" s="164"/>
      <c r="F134" s="184"/>
      <c r="G134" s="921"/>
      <c r="H134" s="448"/>
    </row>
    <row r="135" spans="1:8" s="316" customFormat="1" ht="11.5">
      <c r="A135" s="448"/>
      <c r="B135" s="337"/>
      <c r="C135" s="173" t="s">
        <v>946</v>
      </c>
      <c r="D135" s="318"/>
      <c r="E135" s="318"/>
      <c r="F135" s="441"/>
      <c r="G135" s="450"/>
      <c r="H135" s="448"/>
    </row>
    <row r="136" spans="1:8" s="316" customFormat="1" ht="11.5">
      <c r="A136" s="448"/>
      <c r="B136" s="337"/>
      <c r="C136" s="173" t="s">
        <v>343</v>
      </c>
      <c r="D136" s="318" t="s">
        <v>868</v>
      </c>
      <c r="E136" s="319">
        <v>1</v>
      </c>
      <c r="F136" s="405"/>
      <c r="G136" s="922">
        <f>E136*F136</f>
        <v>0</v>
      </c>
      <c r="H136" s="448"/>
    </row>
    <row r="137" spans="1:8" s="316" customFormat="1" ht="11.5">
      <c r="A137" s="448"/>
      <c r="B137" s="324"/>
      <c r="C137" s="325"/>
      <c r="D137" s="326"/>
      <c r="E137" s="327"/>
      <c r="F137" s="435"/>
      <c r="G137" s="923"/>
      <c r="H137" s="448"/>
    </row>
    <row r="138" spans="1:8" s="316" customFormat="1" ht="11.5">
      <c r="A138" s="448"/>
      <c r="B138" s="317">
        <f>MAX($B$7:B137)+1</f>
        <v>22</v>
      </c>
      <c r="C138" s="162" t="s">
        <v>947</v>
      </c>
      <c r="D138" s="318"/>
      <c r="E138" s="318"/>
      <c r="F138" s="434"/>
      <c r="G138" s="921"/>
      <c r="H138" s="448"/>
    </row>
    <row r="139" spans="1:8" s="316" customFormat="1" ht="34.5">
      <c r="A139" s="448"/>
      <c r="B139" s="321"/>
      <c r="C139" s="176" t="s">
        <v>948</v>
      </c>
      <c r="D139" s="318" t="s">
        <v>868</v>
      </c>
      <c r="E139" s="319">
        <v>1</v>
      </c>
      <c r="F139" s="405"/>
      <c r="G139" s="922">
        <f>E139*F139</f>
        <v>0</v>
      </c>
      <c r="H139" s="448"/>
    </row>
    <row r="140" spans="1:8" s="316" customFormat="1" ht="11.5">
      <c r="A140" s="448"/>
      <c r="B140" s="324"/>
      <c r="C140" s="325"/>
      <c r="D140" s="326"/>
      <c r="E140" s="327"/>
      <c r="F140" s="435"/>
      <c r="G140" s="923"/>
      <c r="H140" s="448"/>
    </row>
    <row r="141" spans="1:8" s="316" customFormat="1" ht="11.5">
      <c r="A141" s="448"/>
      <c r="B141" s="317">
        <f>MAX($B$7:B139)+1</f>
        <v>23</v>
      </c>
      <c r="C141" s="252" t="s">
        <v>949</v>
      </c>
      <c r="D141" s="318"/>
      <c r="E141" s="318"/>
      <c r="F141" s="441"/>
      <c r="G141" s="450"/>
      <c r="H141" s="448"/>
    </row>
    <row r="142" spans="1:8" s="316" customFormat="1" ht="23">
      <c r="A142" s="448"/>
      <c r="B142" s="338"/>
      <c r="C142" s="339" t="s">
        <v>950</v>
      </c>
      <c r="D142" s="340" t="s">
        <v>17</v>
      </c>
      <c r="E142" s="319">
        <v>2</v>
      </c>
      <c r="F142" s="442"/>
      <c r="G142" s="925">
        <f>E142*F142</f>
        <v>0</v>
      </c>
      <c r="H142" s="448"/>
    </row>
    <row r="143" spans="1:8">
      <c r="B143" s="303"/>
      <c r="C143" s="304"/>
      <c r="D143" s="305"/>
      <c r="E143" s="306"/>
      <c r="F143" s="443"/>
      <c r="G143" s="917"/>
    </row>
    <row r="144" spans="1:8" s="316" customFormat="1" ht="11.5">
      <c r="A144" s="448"/>
      <c r="B144" s="317">
        <f>MAX($B$7:B143)+1</f>
        <v>24</v>
      </c>
      <c r="C144" s="162" t="s">
        <v>951</v>
      </c>
      <c r="D144" s="318"/>
      <c r="E144" s="318"/>
      <c r="F144" s="434"/>
      <c r="G144" s="921"/>
      <c r="H144" s="448"/>
    </row>
    <row r="145" spans="1:8" s="316" customFormat="1" ht="92">
      <c r="A145" s="448"/>
      <c r="B145" s="321"/>
      <c r="C145" s="176" t="s">
        <v>952</v>
      </c>
      <c r="D145" s="318"/>
      <c r="E145" s="319"/>
      <c r="F145" s="184"/>
      <c r="G145" s="924"/>
      <c r="H145" s="448"/>
    </row>
    <row r="146" spans="1:8" s="343" customFormat="1" ht="11.5">
      <c r="A146" s="452"/>
      <c r="B146" s="341"/>
      <c r="C146" s="342" t="s">
        <v>953</v>
      </c>
      <c r="D146" s="320" t="s">
        <v>872</v>
      </c>
      <c r="E146" s="319">
        <f>0.5+0.5+0.5+0.5+0.5+0.5+1+3</f>
        <v>7</v>
      </c>
      <c r="F146" s="405"/>
      <c r="G146" s="922">
        <f>E146*F146</f>
        <v>0</v>
      </c>
      <c r="H146" s="452"/>
    </row>
    <row r="147" spans="1:8" s="343" customFormat="1" ht="11.5">
      <c r="A147" s="452"/>
      <c r="B147" s="341"/>
      <c r="C147" s="344" t="s">
        <v>954</v>
      </c>
      <c r="D147" s="320" t="s">
        <v>872</v>
      </c>
      <c r="E147" s="319">
        <f>0.5+0.5+0.5+0.5</f>
        <v>2</v>
      </c>
      <c r="F147" s="405"/>
      <c r="G147" s="922">
        <f t="shared" ref="G147:G149" si="0">E147*F147</f>
        <v>0</v>
      </c>
      <c r="H147" s="452"/>
    </row>
    <row r="148" spans="1:8" s="343" customFormat="1" ht="11.5">
      <c r="A148" s="452"/>
      <c r="B148" s="341"/>
      <c r="C148" s="342" t="s">
        <v>955</v>
      </c>
      <c r="D148" s="320" t="s">
        <v>872</v>
      </c>
      <c r="E148" s="319">
        <f>0.5+0.5+1</f>
        <v>2</v>
      </c>
      <c r="F148" s="405"/>
      <c r="G148" s="922">
        <f t="shared" si="0"/>
        <v>0</v>
      </c>
      <c r="H148" s="452"/>
    </row>
    <row r="149" spans="1:8" s="343" customFormat="1" ht="11.5">
      <c r="A149" s="452"/>
      <c r="B149" s="341"/>
      <c r="C149" s="342" t="s">
        <v>956</v>
      </c>
      <c r="D149" s="320" t="s">
        <v>872</v>
      </c>
      <c r="E149" s="319">
        <f>20+12</f>
        <v>32</v>
      </c>
      <c r="F149" s="405"/>
      <c r="G149" s="922">
        <f t="shared" si="0"/>
        <v>0</v>
      </c>
      <c r="H149" s="452"/>
    </row>
    <row r="150" spans="1:8" s="343" customFormat="1" ht="11.5">
      <c r="A150" s="452"/>
      <c r="B150" s="341"/>
      <c r="C150" s="325"/>
      <c r="D150" s="326"/>
      <c r="E150" s="327"/>
      <c r="F150" s="435"/>
      <c r="G150" s="923"/>
      <c r="H150" s="452"/>
    </row>
    <row r="151" spans="1:8" s="316" customFormat="1" ht="11.5">
      <c r="A151" s="448"/>
      <c r="B151" s="324"/>
      <c r="C151" s="325"/>
      <c r="D151" s="326"/>
      <c r="E151" s="327"/>
      <c r="F151" s="435"/>
      <c r="G151" s="923"/>
      <c r="H151" s="448"/>
    </row>
    <row r="152" spans="1:8" s="316" customFormat="1" ht="11.5">
      <c r="A152" s="448"/>
      <c r="B152" s="317">
        <f>MAX($B$7:B151)+1</f>
        <v>25</v>
      </c>
      <c r="C152" s="252" t="s">
        <v>957</v>
      </c>
      <c r="D152" s="318"/>
      <c r="E152" s="318"/>
      <c r="F152" s="441"/>
      <c r="G152" s="450"/>
      <c r="H152" s="448"/>
    </row>
    <row r="153" spans="1:8" s="316" customFormat="1" ht="34.5">
      <c r="A153" s="448"/>
      <c r="B153" s="318"/>
      <c r="C153" s="176" t="s">
        <v>958</v>
      </c>
      <c r="D153" s="318"/>
      <c r="E153" s="318"/>
      <c r="F153" s="441"/>
      <c r="G153" s="450"/>
      <c r="H153" s="448"/>
    </row>
    <row r="154" spans="1:8" s="316" customFormat="1" ht="11.5">
      <c r="A154" s="448"/>
      <c r="B154" s="337"/>
      <c r="C154" s="173" t="s">
        <v>525</v>
      </c>
      <c r="D154" s="169"/>
      <c r="E154" s="164"/>
      <c r="F154" s="184"/>
      <c r="G154" s="921"/>
      <c r="H154" s="448"/>
    </row>
    <row r="155" spans="1:8" s="316" customFormat="1" ht="11.5">
      <c r="A155" s="448"/>
      <c r="B155" s="337"/>
      <c r="C155" s="173" t="s">
        <v>959</v>
      </c>
      <c r="D155" s="169"/>
      <c r="E155" s="164"/>
      <c r="F155" s="184"/>
      <c r="G155" s="921"/>
      <c r="H155" s="448"/>
    </row>
    <row r="156" spans="1:8" s="316" customFormat="1" ht="11.5">
      <c r="A156" s="448"/>
      <c r="B156" s="337"/>
      <c r="C156" s="173" t="s">
        <v>960</v>
      </c>
      <c r="D156" s="318"/>
      <c r="E156" s="318"/>
      <c r="F156" s="441"/>
      <c r="G156" s="450"/>
      <c r="H156" s="448"/>
    </row>
    <row r="157" spans="1:8" s="316" customFormat="1" ht="11.5">
      <c r="A157" s="448"/>
      <c r="B157" s="337"/>
      <c r="C157" s="173" t="s">
        <v>343</v>
      </c>
      <c r="D157" s="345"/>
      <c r="E157" s="169"/>
      <c r="F157" s="184"/>
      <c r="G157" s="924"/>
      <c r="H157" s="448"/>
    </row>
    <row r="158" spans="1:8" s="316" customFormat="1" ht="11.5">
      <c r="A158" s="448"/>
      <c r="B158" s="346"/>
      <c r="C158" s="173" t="s">
        <v>961</v>
      </c>
      <c r="D158" s="345" t="s">
        <v>872</v>
      </c>
      <c r="E158" s="319">
        <f>3.5+0.8+0.9+0.4+1.3+0.7+1+0.6+1.1+0.5+3.1+0.5+1.1+0.7+0.5+0.8+0.5+1.4+0.5+0.1</f>
        <v>20</v>
      </c>
      <c r="F158" s="405"/>
      <c r="G158" s="922">
        <f>E158*F158</f>
        <v>0</v>
      </c>
      <c r="H158" s="448"/>
    </row>
    <row r="159" spans="1:8" s="316" customFormat="1" ht="11.5">
      <c r="A159" s="448"/>
      <c r="B159" s="346"/>
      <c r="C159" s="173" t="s">
        <v>962</v>
      </c>
      <c r="D159" s="345" t="s">
        <v>872</v>
      </c>
      <c r="E159" s="319">
        <f>0.7+4.6+0.7+0.3+0.7+3+0.7+3+0.3+3</f>
        <v>17</v>
      </c>
      <c r="F159" s="405"/>
      <c r="G159" s="922">
        <f>E159*F159</f>
        <v>0</v>
      </c>
      <c r="H159" s="448"/>
    </row>
    <row r="160" spans="1:8" s="316" customFormat="1" ht="11.5">
      <c r="A160" s="448"/>
      <c r="B160" s="346"/>
      <c r="C160" s="173" t="s">
        <v>963</v>
      </c>
      <c r="D160" s="345" t="s">
        <v>872</v>
      </c>
      <c r="E160" s="319">
        <f>0.8+3.2+1.5+0.5+1.2+0.5+0.5+0.8</f>
        <v>9</v>
      </c>
      <c r="F160" s="405"/>
      <c r="G160" s="922">
        <f>E160*F160</f>
        <v>0</v>
      </c>
      <c r="H160" s="448"/>
    </row>
    <row r="161" spans="1:8" s="316" customFormat="1" ht="11.5">
      <c r="A161" s="448"/>
      <c r="B161" s="322"/>
      <c r="C161" s="162"/>
      <c r="D161" s="169"/>
      <c r="E161" s="164"/>
      <c r="F161" s="184"/>
      <c r="G161" s="921"/>
      <c r="H161" s="448"/>
    </row>
    <row r="162" spans="1:8" s="316" customFormat="1" ht="11.5">
      <c r="A162" s="448"/>
      <c r="B162" s="317">
        <f>MAX($B$7:B161)+1</f>
        <v>26</v>
      </c>
      <c r="C162" s="162" t="s">
        <v>964</v>
      </c>
      <c r="D162" s="318"/>
      <c r="E162" s="318"/>
      <c r="F162" s="434"/>
      <c r="G162" s="921"/>
      <c r="H162" s="448"/>
    </row>
    <row r="163" spans="1:8" s="316" customFormat="1" ht="23">
      <c r="A163" s="448"/>
      <c r="B163" s="321"/>
      <c r="C163" s="176" t="s">
        <v>965</v>
      </c>
      <c r="D163" s="318"/>
      <c r="E163" s="319"/>
      <c r="F163" s="184"/>
      <c r="G163" s="924"/>
      <c r="H163" s="448"/>
    </row>
    <row r="164" spans="1:8" s="343" customFormat="1" ht="11.5">
      <c r="A164" s="452"/>
      <c r="B164" s="341"/>
      <c r="C164" s="342" t="s">
        <v>966</v>
      </c>
      <c r="D164" s="320" t="s">
        <v>872</v>
      </c>
      <c r="E164" s="319">
        <v>19</v>
      </c>
      <c r="F164" s="405"/>
      <c r="G164" s="922">
        <f t="shared" ref="G164" si="1">E164*F164</f>
        <v>0</v>
      </c>
      <c r="H164" s="452"/>
    </row>
    <row r="165" spans="1:8" s="316" customFormat="1" ht="11.5">
      <c r="A165" s="448"/>
      <c r="B165" s="324"/>
      <c r="C165" s="325"/>
      <c r="D165" s="326"/>
      <c r="E165" s="327"/>
      <c r="F165" s="435"/>
      <c r="G165" s="923"/>
      <c r="H165" s="448"/>
    </row>
    <row r="166" spans="1:8" s="316" customFormat="1" ht="11.5">
      <c r="A166" s="448"/>
      <c r="B166" s="317">
        <f>MAX($B$7:B165)+1</f>
        <v>27</v>
      </c>
      <c r="C166" s="162" t="s">
        <v>967</v>
      </c>
      <c r="D166" s="318"/>
      <c r="E166" s="318"/>
      <c r="F166" s="434"/>
      <c r="G166" s="921"/>
      <c r="H166" s="448"/>
    </row>
    <row r="167" spans="1:8" s="316" customFormat="1" ht="13.5" customHeight="1">
      <c r="A167" s="448"/>
      <c r="B167" s="321"/>
      <c r="C167" s="176" t="s">
        <v>968</v>
      </c>
      <c r="D167" s="320" t="s">
        <v>17</v>
      </c>
      <c r="E167" s="319">
        <v>1</v>
      </c>
      <c r="F167" s="405"/>
      <c r="G167" s="922">
        <f>E167*F167</f>
        <v>0</v>
      </c>
      <c r="H167" s="448"/>
    </row>
    <row r="168" spans="1:8" s="316" customFormat="1" ht="11.5">
      <c r="A168" s="448"/>
      <c r="B168" s="324"/>
      <c r="C168" s="325"/>
      <c r="D168" s="326"/>
      <c r="E168" s="327"/>
      <c r="F168" s="435"/>
      <c r="G168" s="923"/>
      <c r="H168" s="448"/>
    </row>
    <row r="169" spans="1:8" s="316" customFormat="1" ht="11.5">
      <c r="A169" s="448"/>
      <c r="B169" s="317">
        <f>MAX($B$7:B168)+1</f>
        <v>28</v>
      </c>
      <c r="C169" s="252" t="s">
        <v>969</v>
      </c>
      <c r="D169" s="318"/>
      <c r="E169" s="318"/>
      <c r="F169" s="441"/>
      <c r="G169" s="450"/>
      <c r="H169" s="448"/>
    </row>
    <row r="170" spans="1:8" s="316" customFormat="1" ht="63.75" customHeight="1">
      <c r="A170" s="448"/>
      <c r="B170" s="338"/>
      <c r="C170" s="176" t="s">
        <v>970</v>
      </c>
      <c r="D170" s="318"/>
      <c r="E170" s="318"/>
      <c r="F170" s="441"/>
      <c r="G170" s="450"/>
      <c r="H170" s="448"/>
    </row>
    <row r="171" spans="1:8" s="316" customFormat="1" ht="11.5">
      <c r="A171" s="448"/>
      <c r="B171" s="337"/>
      <c r="C171" s="173" t="s">
        <v>971</v>
      </c>
      <c r="D171" s="169"/>
      <c r="E171" s="164"/>
      <c r="F171" s="184"/>
      <c r="G171" s="921"/>
      <c r="H171" s="448"/>
    </row>
    <row r="172" spans="1:8" s="316" customFormat="1" ht="11.5">
      <c r="A172" s="448"/>
      <c r="B172" s="337"/>
      <c r="C172" s="173" t="s">
        <v>972</v>
      </c>
      <c r="D172" s="318"/>
      <c r="E172" s="318"/>
      <c r="F172" s="441"/>
      <c r="G172" s="450"/>
      <c r="H172" s="448"/>
    </row>
    <row r="173" spans="1:8" s="316" customFormat="1" ht="11.5">
      <c r="A173" s="448"/>
      <c r="B173" s="337"/>
      <c r="C173" s="173" t="s">
        <v>343</v>
      </c>
      <c r="D173" s="345" t="s">
        <v>17</v>
      </c>
      <c r="E173" s="319">
        <v>2</v>
      </c>
      <c r="F173" s="405"/>
      <c r="G173" s="922">
        <f>E173*F173</f>
        <v>0</v>
      </c>
      <c r="H173" s="448"/>
    </row>
    <row r="174" spans="1:8" s="316" customFormat="1" ht="11.5">
      <c r="A174" s="448"/>
      <c r="B174" s="338"/>
      <c r="C174" s="176"/>
      <c r="D174" s="345"/>
      <c r="E174" s="319"/>
      <c r="F174" s="184"/>
      <c r="G174" s="924"/>
      <c r="H174" s="448"/>
    </row>
    <row r="175" spans="1:8" s="316" customFormat="1" ht="11.5">
      <c r="A175" s="448"/>
      <c r="B175" s="317">
        <f>MAX($B$7:B174)+1</f>
        <v>29</v>
      </c>
      <c r="C175" s="252" t="s">
        <v>973</v>
      </c>
      <c r="D175" s="318"/>
      <c r="E175" s="318"/>
      <c r="F175" s="441"/>
      <c r="G175" s="450"/>
      <c r="H175" s="448"/>
    </row>
    <row r="176" spans="1:8" s="316" customFormat="1" ht="34.5">
      <c r="A176" s="448"/>
      <c r="B176" s="338"/>
      <c r="C176" s="176" t="s">
        <v>974</v>
      </c>
      <c r="D176" s="318"/>
      <c r="E176" s="318"/>
      <c r="F176" s="441"/>
      <c r="G176" s="450"/>
      <c r="H176" s="448"/>
    </row>
    <row r="177" spans="1:8" s="316" customFormat="1" ht="11.5">
      <c r="A177" s="448"/>
      <c r="B177" s="346"/>
      <c r="C177" s="173" t="s">
        <v>975</v>
      </c>
      <c r="D177" s="345" t="s">
        <v>17</v>
      </c>
      <c r="E177" s="319">
        <v>1</v>
      </c>
      <c r="F177" s="405"/>
      <c r="G177" s="922">
        <f>E177*F177</f>
        <v>0</v>
      </c>
      <c r="H177" s="448"/>
    </row>
    <row r="178" spans="1:8" s="316" customFormat="1" ht="11.5">
      <c r="A178" s="448"/>
      <c r="B178" s="338"/>
      <c r="C178" s="176"/>
      <c r="D178" s="345"/>
      <c r="E178" s="319"/>
      <c r="F178" s="184"/>
      <c r="G178" s="924"/>
      <c r="H178" s="448"/>
    </row>
    <row r="179" spans="1:8" s="316" customFormat="1" ht="11.5">
      <c r="A179" s="448"/>
      <c r="B179" s="317">
        <f>MAX($B$7:B178)+1</f>
        <v>30</v>
      </c>
      <c r="C179" s="179" t="s">
        <v>976</v>
      </c>
      <c r="D179" s="318"/>
      <c r="E179" s="319"/>
      <c r="F179" s="434"/>
      <c r="G179" s="921"/>
      <c r="H179" s="448"/>
    </row>
    <row r="180" spans="1:8" s="316" customFormat="1" ht="69">
      <c r="A180" s="448"/>
      <c r="B180" s="317"/>
      <c r="C180" s="335" t="s">
        <v>977</v>
      </c>
      <c r="D180" s="318"/>
      <c r="E180" s="319"/>
      <c r="F180" s="434"/>
      <c r="G180" s="921"/>
      <c r="H180" s="448"/>
    </row>
    <row r="181" spans="1:8" s="316" customFormat="1" ht="11.5">
      <c r="A181" s="448"/>
      <c r="B181" s="334"/>
      <c r="C181" s="344" t="s">
        <v>978</v>
      </c>
      <c r="D181" s="320" t="s">
        <v>17</v>
      </c>
      <c r="E181" s="319">
        <v>3</v>
      </c>
      <c r="F181" s="405"/>
      <c r="G181" s="922">
        <f>E181*F181</f>
        <v>0</v>
      </c>
      <c r="H181" s="448"/>
    </row>
    <row r="182" spans="1:8" s="316" customFormat="1" ht="11.5">
      <c r="A182" s="448"/>
      <c r="B182" s="334"/>
      <c r="C182" s="344" t="s">
        <v>979</v>
      </c>
      <c r="D182" s="320" t="s">
        <v>17</v>
      </c>
      <c r="E182" s="319">
        <v>1</v>
      </c>
      <c r="F182" s="405"/>
      <c r="G182" s="922">
        <f>E182*F182</f>
        <v>0</v>
      </c>
      <c r="H182" s="448"/>
    </row>
    <row r="183" spans="1:8" s="316" customFormat="1" ht="11.5">
      <c r="A183" s="448"/>
      <c r="B183" s="334"/>
      <c r="C183" s="176"/>
      <c r="D183" s="320"/>
      <c r="E183" s="319"/>
      <c r="F183" s="184"/>
      <c r="G183" s="924"/>
      <c r="H183" s="448"/>
    </row>
    <row r="184" spans="1:8" s="316" customFormat="1" ht="11.5">
      <c r="A184" s="448"/>
      <c r="B184" s="317">
        <f>MAX($B$7:B183)+1</f>
        <v>31</v>
      </c>
      <c r="C184" s="179" t="s">
        <v>980</v>
      </c>
      <c r="D184" s="318"/>
      <c r="E184" s="319"/>
      <c r="F184" s="434"/>
      <c r="G184" s="921"/>
      <c r="H184" s="448"/>
    </row>
    <row r="185" spans="1:8" s="316" customFormat="1" ht="34.5">
      <c r="A185" s="448"/>
      <c r="B185" s="317"/>
      <c r="C185" s="335" t="s">
        <v>981</v>
      </c>
      <c r="D185" s="318"/>
      <c r="E185" s="319"/>
      <c r="F185" s="434"/>
      <c r="G185" s="921"/>
      <c r="H185" s="448"/>
    </row>
    <row r="186" spans="1:8" s="316" customFormat="1" ht="11.5">
      <c r="A186" s="448"/>
      <c r="B186" s="334"/>
      <c r="C186" s="344" t="s">
        <v>982</v>
      </c>
      <c r="D186" s="320" t="s">
        <v>17</v>
      </c>
      <c r="E186" s="319">
        <v>1</v>
      </c>
      <c r="F186" s="405"/>
      <c r="G186" s="922">
        <f>E186*F186</f>
        <v>0</v>
      </c>
      <c r="H186" s="448"/>
    </row>
    <row r="187" spans="1:8" s="316" customFormat="1" ht="11.5">
      <c r="A187" s="448"/>
      <c r="B187" s="334"/>
      <c r="C187" s="176"/>
      <c r="D187" s="320"/>
      <c r="E187" s="319"/>
      <c r="F187" s="184"/>
      <c r="G187" s="924"/>
      <c r="H187" s="448"/>
    </row>
    <row r="188" spans="1:8" s="316" customFormat="1" ht="11.5">
      <c r="A188" s="448"/>
      <c r="B188" s="317">
        <f>MAX($B$7:B187)+1</f>
        <v>32</v>
      </c>
      <c r="C188" s="179" t="s">
        <v>983</v>
      </c>
      <c r="D188" s="318"/>
      <c r="E188" s="319"/>
      <c r="F188" s="434"/>
      <c r="G188" s="921"/>
      <c r="H188" s="448"/>
    </row>
    <row r="189" spans="1:8" s="316" customFormat="1" ht="46">
      <c r="A189" s="448"/>
      <c r="B189" s="317"/>
      <c r="C189" s="335" t="s">
        <v>984</v>
      </c>
      <c r="D189" s="320" t="s">
        <v>868</v>
      </c>
      <c r="E189" s="319">
        <v>1</v>
      </c>
      <c r="F189" s="405"/>
      <c r="G189" s="922">
        <f>E189*F189</f>
        <v>0</v>
      </c>
      <c r="H189" s="448"/>
    </row>
    <row r="190" spans="1:8" s="316" customFormat="1" ht="11.5">
      <c r="A190" s="448"/>
      <c r="B190" s="334"/>
      <c r="C190" s="176"/>
      <c r="D190" s="320"/>
      <c r="E190" s="319"/>
      <c r="F190" s="184"/>
      <c r="G190" s="924"/>
      <c r="H190" s="448"/>
    </row>
    <row r="191" spans="1:8" ht="15.5">
      <c r="B191" s="308"/>
      <c r="C191" s="140" t="s">
        <v>985</v>
      </c>
      <c r="D191" s="309"/>
      <c r="E191" s="310"/>
      <c r="F191" s="438"/>
      <c r="G191" s="919"/>
    </row>
    <row r="192" spans="1:8" s="316" customFormat="1" ht="11.5">
      <c r="A192" s="448"/>
      <c r="B192" s="322"/>
      <c r="C192" s="162"/>
      <c r="D192" s="169"/>
      <c r="E192" s="164"/>
      <c r="F192" s="184"/>
      <c r="G192" s="921"/>
      <c r="H192" s="448"/>
    </row>
    <row r="193" spans="1:8" s="316" customFormat="1" ht="11.5">
      <c r="A193" s="448"/>
      <c r="B193" s="317">
        <f>MAX($B$7:B192)+1</f>
        <v>33</v>
      </c>
      <c r="C193" s="179" t="s">
        <v>986</v>
      </c>
      <c r="D193" s="347"/>
      <c r="E193" s="348"/>
      <c r="F193" s="444"/>
      <c r="G193" s="926"/>
      <c r="H193" s="448"/>
    </row>
    <row r="194" spans="1:8" s="316" customFormat="1" ht="23">
      <c r="A194" s="448"/>
      <c r="B194" s="930"/>
      <c r="C194" s="931" t="s">
        <v>987</v>
      </c>
      <c r="D194" s="921" t="s">
        <v>868</v>
      </c>
      <c r="E194" s="932">
        <v>1</v>
      </c>
      <c r="F194" s="405"/>
      <c r="G194" s="922">
        <f>E194*F194</f>
        <v>0</v>
      </c>
      <c r="H194" s="448"/>
    </row>
    <row r="195" spans="1:8" s="316" customFormat="1" ht="11.5">
      <c r="A195" s="448"/>
      <c r="B195" s="930"/>
      <c r="C195" s="931"/>
      <c r="D195" s="921"/>
      <c r="E195" s="932"/>
      <c r="F195" s="184"/>
      <c r="G195" s="924"/>
      <c r="H195" s="448"/>
    </row>
    <row r="196" spans="1:8" s="316" customFormat="1" ht="11.5">
      <c r="A196" s="448"/>
      <c r="B196" s="933">
        <f>MAX($B$7:B195)+1</f>
        <v>34</v>
      </c>
      <c r="C196" s="934" t="s">
        <v>988</v>
      </c>
      <c r="D196" s="935"/>
      <c r="E196" s="936"/>
      <c r="F196" s="444"/>
      <c r="G196" s="926"/>
      <c r="H196" s="448"/>
    </row>
    <row r="197" spans="1:8" s="316" customFormat="1" ht="23">
      <c r="A197" s="448"/>
      <c r="B197" s="930"/>
      <c r="C197" s="931" t="s">
        <v>989</v>
      </c>
      <c r="D197" s="921" t="s">
        <v>868</v>
      </c>
      <c r="E197" s="937">
        <v>1</v>
      </c>
      <c r="F197" s="405"/>
      <c r="G197" s="922">
        <f>E197*F197</f>
        <v>0</v>
      </c>
      <c r="H197" s="448"/>
    </row>
    <row r="198" spans="1:8" s="316" customFormat="1" ht="11.5">
      <c r="A198" s="448"/>
      <c r="B198" s="930"/>
      <c r="C198" s="938"/>
      <c r="D198" s="921"/>
      <c r="E198" s="428"/>
      <c r="F198" s="184"/>
      <c r="G198" s="921"/>
      <c r="H198" s="448"/>
    </row>
    <row r="199" spans="1:8" s="350" customFormat="1" ht="11.5">
      <c r="A199" s="453"/>
      <c r="B199" s="933">
        <f>MAX($B$7:B198)+1</f>
        <v>35</v>
      </c>
      <c r="C199" s="939" t="s">
        <v>990</v>
      </c>
      <c r="D199" s="940"/>
      <c r="E199" s="941"/>
      <c r="F199" s="349"/>
      <c r="G199" s="453"/>
      <c r="H199" s="453"/>
    </row>
    <row r="200" spans="1:8" s="350" customFormat="1" ht="34.5">
      <c r="A200" s="453"/>
      <c r="B200" s="942"/>
      <c r="C200" s="931" t="s">
        <v>991</v>
      </c>
      <c r="D200" s="940"/>
      <c r="E200" s="941"/>
      <c r="F200" s="349"/>
      <c r="G200" s="453"/>
      <c r="H200" s="453"/>
    </row>
    <row r="201" spans="1:8" s="350" customFormat="1" ht="11.5">
      <c r="A201" s="453"/>
      <c r="B201" s="942"/>
      <c r="C201" s="943" t="s">
        <v>597</v>
      </c>
      <c r="D201" s="921" t="s">
        <v>868</v>
      </c>
      <c r="E201" s="937">
        <v>1</v>
      </c>
      <c r="F201" s="405"/>
      <c r="G201" s="922">
        <f>E201*F201</f>
        <v>0</v>
      </c>
      <c r="H201" s="453"/>
    </row>
    <row r="202" spans="1:8" s="350" customFormat="1" ht="11.5">
      <c r="A202" s="453"/>
      <c r="B202" s="942"/>
      <c r="C202" s="944"/>
      <c r="D202" s="940"/>
      <c r="E202" s="941"/>
      <c r="F202" s="349"/>
      <c r="G202" s="453"/>
      <c r="H202" s="453"/>
    </row>
    <row r="203" spans="1:8" s="350" customFormat="1" ht="11.5">
      <c r="A203" s="453"/>
      <c r="B203" s="933">
        <f>MAX($B$7:B202)+1</f>
        <v>36</v>
      </c>
      <c r="C203" s="939" t="s">
        <v>992</v>
      </c>
      <c r="D203" s="940"/>
      <c r="E203" s="941"/>
      <c r="F203" s="349"/>
      <c r="G203" s="453"/>
      <c r="H203" s="453"/>
    </row>
    <row r="204" spans="1:8" s="350" customFormat="1" ht="11.5">
      <c r="A204" s="453"/>
      <c r="B204" s="942"/>
      <c r="C204" s="931" t="s">
        <v>993</v>
      </c>
      <c r="D204" s="940"/>
      <c r="E204" s="941"/>
      <c r="F204" s="349"/>
      <c r="G204" s="453"/>
      <c r="H204" s="453"/>
    </row>
    <row r="205" spans="1:8" s="350" customFormat="1" ht="11.5">
      <c r="A205" s="453"/>
      <c r="B205" s="942"/>
      <c r="C205" s="943" t="s">
        <v>597</v>
      </c>
      <c r="D205" s="921" t="s">
        <v>868</v>
      </c>
      <c r="E205" s="937">
        <v>1</v>
      </c>
      <c r="F205" s="405"/>
      <c r="G205" s="922">
        <f>E205*F205</f>
        <v>0</v>
      </c>
      <c r="H205" s="453"/>
    </row>
    <row r="206" spans="1:8" s="350" customFormat="1" ht="11.5">
      <c r="A206" s="453"/>
      <c r="B206" s="942"/>
      <c r="C206" s="944"/>
      <c r="D206" s="940"/>
      <c r="E206" s="941"/>
      <c r="F206" s="349"/>
      <c r="G206" s="453"/>
      <c r="H206" s="453"/>
    </row>
    <row r="207" spans="1:8" s="316" customFormat="1" ht="11.5">
      <c r="A207" s="448"/>
      <c r="B207" s="933">
        <f>MAX($B$7:B206)+1</f>
        <v>37</v>
      </c>
      <c r="C207" s="934" t="s">
        <v>552</v>
      </c>
      <c r="D207" s="921"/>
      <c r="E207" s="936"/>
      <c r="F207" s="444"/>
      <c r="G207" s="926"/>
      <c r="H207" s="448"/>
    </row>
    <row r="208" spans="1:8" s="316" customFormat="1" ht="11.5">
      <c r="A208" s="448"/>
      <c r="B208" s="930"/>
      <c r="C208" s="945" t="s">
        <v>994</v>
      </c>
      <c r="D208" s="921" t="s">
        <v>995</v>
      </c>
      <c r="E208" s="932">
        <v>3</v>
      </c>
      <c r="F208" s="405"/>
      <c r="G208" s="922">
        <f>E208*F208</f>
        <v>0</v>
      </c>
      <c r="H208" s="448"/>
    </row>
    <row r="209" spans="1:8" s="316" customFormat="1" ht="11.5">
      <c r="A209" s="448"/>
      <c r="B209" s="930"/>
      <c r="C209" s="946"/>
      <c r="D209" s="921"/>
      <c r="E209" s="936"/>
      <c r="F209" s="444"/>
      <c r="G209" s="926"/>
      <c r="H209" s="448"/>
    </row>
    <row r="210" spans="1:8" s="316" customFormat="1" ht="11.5">
      <c r="A210" s="448"/>
      <c r="B210" s="933">
        <f>MAX($B$7:B209)+1</f>
        <v>38</v>
      </c>
      <c r="C210" s="934" t="s">
        <v>548</v>
      </c>
      <c r="D210" s="921"/>
      <c r="E210" s="936"/>
      <c r="F210" s="444"/>
      <c r="G210" s="926"/>
      <c r="H210" s="448"/>
    </row>
    <row r="211" spans="1:8" s="316" customFormat="1" ht="23">
      <c r="A211" s="448"/>
      <c r="B211" s="930"/>
      <c r="C211" s="945" t="s">
        <v>996</v>
      </c>
      <c r="D211" s="921" t="s">
        <v>995</v>
      </c>
      <c r="E211" s="937">
        <v>5</v>
      </c>
      <c r="F211" s="405"/>
      <c r="G211" s="922">
        <f>E211*F211</f>
        <v>0</v>
      </c>
      <c r="H211" s="448"/>
    </row>
    <row r="212" spans="1:8" s="316" customFormat="1" ht="11.5">
      <c r="A212" s="448"/>
      <c r="B212" s="930"/>
      <c r="C212" s="938"/>
      <c r="D212" s="450"/>
      <c r="E212" s="450"/>
      <c r="F212" s="441"/>
      <c r="G212" s="450"/>
      <c r="H212" s="448"/>
    </row>
    <row r="213" spans="1:8" s="316" customFormat="1" ht="23.5">
      <c r="A213" s="448"/>
      <c r="B213" s="933">
        <f>MAX($B$7:B212)+1</f>
        <v>39</v>
      </c>
      <c r="C213" s="947" t="s">
        <v>859</v>
      </c>
      <c r="D213" s="948"/>
      <c r="E213" s="949"/>
      <c r="F213" s="443"/>
      <c r="G213" s="917"/>
      <c r="H213" s="448"/>
    </row>
    <row r="214" spans="1:8" ht="35">
      <c r="B214" s="950"/>
      <c r="C214" s="951" t="s">
        <v>554</v>
      </c>
      <c r="D214" s="921" t="s">
        <v>868</v>
      </c>
      <c r="E214" s="937">
        <v>1</v>
      </c>
      <c r="F214" s="405"/>
      <c r="G214" s="922">
        <f>E214*F214</f>
        <v>0</v>
      </c>
    </row>
    <row r="215" spans="1:8" ht="13.5" thickBot="1">
      <c r="B215" s="303"/>
      <c r="C215" s="304"/>
      <c r="D215" s="305"/>
      <c r="E215" s="306"/>
      <c r="F215" s="306"/>
      <c r="G215" s="917"/>
    </row>
    <row r="216" spans="1:8" s="290" customFormat="1" ht="14.25" customHeight="1" thickBot="1">
      <c r="A216" s="421"/>
      <c r="B216" s="286" t="str">
        <f>B6</f>
        <v>VK</v>
      </c>
      <c r="C216" s="287" t="str">
        <f>C6</f>
        <v>VODOVOD IN KANALIZACIJA</v>
      </c>
      <c r="D216" s="288"/>
      <c r="E216" s="289"/>
      <c r="F216" s="289"/>
      <c r="G216" s="927">
        <f>SUM(G15:G212)</f>
        <v>0</v>
      </c>
      <c r="H216" s="421"/>
    </row>
    <row r="217" spans="1:8">
      <c r="B217" s="351"/>
      <c r="C217" s="352"/>
      <c r="D217" s="353"/>
      <c r="E217" s="354"/>
      <c r="F217" s="355"/>
      <c r="G217" s="928"/>
    </row>
  </sheetData>
  <sheetProtection algorithmName="SHA-512" hashValue="fPjEjnAazcrY3JntXoe/cDG02kCOWGq1/eiRCEMZGFwDoBB1g3Uz1rixlJ8xBCoDA9ntq/orJZtmtvmH3lrtuA==" saltValue="2JduojfmN2cyEm7zveAUVw==" spinCount="100000" sheet="1" objects="1" scenarios="1" selectLockedCells="1"/>
  <mergeCells count="2">
    <mergeCell ref="C1:F1"/>
    <mergeCell ref="C2:F2"/>
  </mergeCells>
  <conditionalFormatting sqref="E216:G216">
    <cfRule type="cellIs" dxfId="3" priority="1" stopIfTrue="1" operator="equal">
      <formula>0</formula>
    </cfRule>
    <cfRule type="cellIs" priority="2" stopIfTrue="1" operator="equal">
      <formula>0</formula>
    </cfRule>
  </conditionalFormatting>
  <pageMargins left="0.25" right="0.25" top="0.75" bottom="0.75" header="0.3" footer="0.3"/>
  <pageSetup paperSize="9" scale="85" orientation="portrait" r:id="rId1"/>
  <headerFooter>
    <oddFooter>&amp;R27-&amp;P</oddFooter>
  </headerFooter>
  <rowBreaks count="6" manualBreakCount="6">
    <brk id="34" min="1" max="6" man="1"/>
    <brk id="70" min="1" max="6" man="1"/>
    <brk id="104" min="1" max="6" man="1"/>
    <brk id="130" min="1" max="6" man="1"/>
    <brk id="151" min="1" max="6" man="1"/>
    <brk id="190" min="1" max="6"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2"/>
  <sheetViews>
    <sheetView showWhiteSpace="0" view="pageLayout" zoomScaleNormal="100" zoomScaleSheetLayoutView="100" workbookViewId="0"/>
  </sheetViews>
  <sheetFormatPr defaultColWidth="9.1796875" defaultRowHeight="10.5"/>
  <cols>
    <col min="1" max="1" width="3.54296875" style="209" customWidth="1"/>
    <col min="2" max="2" width="9" style="391" customWidth="1"/>
    <col min="3" max="3" width="52.54296875" style="226" customWidth="1"/>
    <col min="4" max="4" width="7.1796875" style="215" customWidth="1"/>
    <col min="5" max="5" width="11" style="216" customWidth="1"/>
    <col min="6" max="6" width="18" style="209" customWidth="1"/>
    <col min="7" max="30" width="9.1796875" style="423"/>
    <col min="31" max="16384" width="9.1796875" style="209"/>
  </cols>
  <sheetData>
    <row r="1" spans="1:30" s="227" customFormat="1" ht="12.5">
      <c r="B1" s="119" t="s">
        <v>319</v>
      </c>
      <c r="C1" s="1074" t="s">
        <v>320</v>
      </c>
      <c r="D1" s="1074"/>
      <c r="E1" s="1074"/>
      <c r="F1" s="1075"/>
      <c r="G1" s="424"/>
      <c r="H1" s="952"/>
      <c r="I1" s="952"/>
      <c r="J1" s="952"/>
      <c r="K1" s="952"/>
      <c r="L1" s="414"/>
      <c r="M1" s="414"/>
      <c r="N1" s="414"/>
      <c r="O1" s="414"/>
      <c r="P1" s="414"/>
      <c r="Q1" s="414"/>
      <c r="R1" s="414"/>
      <c r="S1" s="414"/>
      <c r="T1" s="414"/>
      <c r="U1" s="414"/>
      <c r="V1" s="414"/>
      <c r="W1" s="414"/>
      <c r="X1" s="414"/>
      <c r="Y1" s="414"/>
      <c r="Z1" s="414"/>
      <c r="AA1" s="414"/>
      <c r="AB1" s="414"/>
      <c r="AC1" s="414"/>
      <c r="AD1" s="414"/>
    </row>
    <row r="2" spans="1:30" s="227" customFormat="1" ht="24.75" customHeight="1">
      <c r="B2" s="122" t="s">
        <v>321</v>
      </c>
      <c r="C2" s="1068" t="s">
        <v>322</v>
      </c>
      <c r="D2" s="1068"/>
      <c r="E2" s="1068"/>
      <c r="F2" s="1075"/>
      <c r="G2" s="425"/>
      <c r="H2" s="952"/>
      <c r="I2" s="952"/>
      <c r="J2" s="952"/>
      <c r="K2" s="952"/>
      <c r="L2" s="414"/>
      <c r="M2" s="414"/>
      <c r="N2" s="414"/>
      <c r="O2" s="414"/>
      <c r="P2" s="414"/>
      <c r="Q2" s="414"/>
      <c r="R2" s="414"/>
      <c r="S2" s="414"/>
      <c r="T2" s="414"/>
      <c r="U2" s="414"/>
      <c r="V2" s="414"/>
      <c r="W2" s="414"/>
      <c r="X2" s="414"/>
      <c r="Y2" s="414"/>
      <c r="Z2" s="414"/>
      <c r="AA2" s="414"/>
      <c r="AB2" s="414"/>
      <c r="AC2" s="414"/>
      <c r="AD2" s="414"/>
    </row>
    <row r="3" spans="1:30" s="227" customFormat="1" ht="12.5">
      <c r="B3" s="123" t="s">
        <v>323</v>
      </c>
      <c r="C3" s="1076" t="s">
        <v>324</v>
      </c>
      <c r="D3" s="1077"/>
      <c r="E3" s="1077"/>
      <c r="F3" s="1077"/>
      <c r="G3" s="426"/>
      <c r="H3" s="952"/>
      <c r="I3" s="952"/>
      <c r="J3" s="952"/>
      <c r="K3" s="952"/>
      <c r="L3" s="414"/>
      <c r="M3" s="414"/>
      <c r="N3" s="414"/>
      <c r="O3" s="414"/>
      <c r="P3" s="414"/>
      <c r="Q3" s="414"/>
      <c r="R3" s="414"/>
      <c r="S3" s="414"/>
      <c r="T3" s="414"/>
      <c r="U3" s="414"/>
      <c r="V3" s="414"/>
      <c r="W3" s="414"/>
      <c r="X3" s="414"/>
      <c r="Y3" s="414"/>
      <c r="Z3" s="414"/>
      <c r="AA3" s="414"/>
      <c r="AB3" s="414"/>
      <c r="AC3" s="414"/>
      <c r="AD3" s="414"/>
    </row>
    <row r="4" spans="1:30" s="360" customFormat="1" ht="22.5" customHeight="1">
      <c r="B4" s="361" t="s">
        <v>325</v>
      </c>
      <c r="C4" s="362" t="s">
        <v>326</v>
      </c>
      <c r="D4" s="363"/>
      <c r="E4" s="364"/>
      <c r="F4" s="365" t="s">
        <v>329</v>
      </c>
      <c r="G4" s="1008"/>
      <c r="H4" s="1008"/>
      <c r="I4" s="1008"/>
      <c r="J4" s="1008"/>
      <c r="K4" s="1008"/>
      <c r="L4" s="1008"/>
      <c r="M4" s="1008"/>
      <c r="N4" s="1008"/>
      <c r="O4" s="1008"/>
      <c r="P4" s="1008"/>
      <c r="Q4" s="1008"/>
      <c r="R4" s="1008"/>
      <c r="S4" s="1008"/>
      <c r="T4" s="1008"/>
      <c r="U4" s="1008"/>
      <c r="V4" s="1008"/>
      <c r="W4" s="1008"/>
      <c r="X4" s="1008"/>
      <c r="Y4" s="1008"/>
      <c r="Z4" s="1008"/>
      <c r="AA4" s="1008"/>
      <c r="AB4" s="1008"/>
      <c r="AC4" s="1008"/>
      <c r="AD4" s="1008"/>
    </row>
    <row r="5" spans="1:30" s="360" customFormat="1">
      <c r="B5" s="366"/>
      <c r="C5" s="367"/>
      <c r="E5" s="211"/>
      <c r="F5" s="212"/>
      <c r="G5" s="1008"/>
      <c r="H5" s="1008"/>
      <c r="I5" s="1008"/>
      <c r="J5" s="1008"/>
      <c r="K5" s="1008"/>
      <c r="L5" s="1008"/>
      <c r="M5" s="1008"/>
      <c r="N5" s="1008"/>
      <c r="O5" s="1008"/>
      <c r="P5" s="1008"/>
      <c r="Q5" s="1008"/>
      <c r="R5" s="1008"/>
      <c r="S5" s="1008"/>
      <c r="T5" s="1008"/>
      <c r="U5" s="1008"/>
      <c r="V5" s="1008"/>
      <c r="W5" s="1008"/>
      <c r="X5" s="1008"/>
      <c r="Y5" s="1008"/>
      <c r="Z5" s="1008"/>
      <c r="AA5" s="1008"/>
      <c r="AB5" s="1008"/>
      <c r="AC5" s="1008"/>
      <c r="AD5" s="1008"/>
    </row>
    <row r="6" spans="1:30" s="360" customFormat="1">
      <c r="B6" s="366"/>
      <c r="C6" s="367"/>
      <c r="E6" s="211"/>
      <c r="F6" s="212"/>
      <c r="G6" s="1008"/>
      <c r="H6" s="1008"/>
      <c r="I6" s="1008"/>
      <c r="J6" s="1008"/>
      <c r="K6" s="1008"/>
      <c r="L6" s="1008"/>
      <c r="M6" s="1008"/>
      <c r="N6" s="1008"/>
      <c r="O6" s="1008"/>
      <c r="P6" s="1008"/>
      <c r="Q6" s="1008"/>
      <c r="R6" s="1008"/>
      <c r="S6" s="1008"/>
      <c r="T6" s="1008"/>
      <c r="U6" s="1008"/>
      <c r="V6" s="1008"/>
      <c r="W6" s="1008"/>
      <c r="X6" s="1008"/>
      <c r="Y6" s="1008"/>
      <c r="Z6" s="1008"/>
      <c r="AA6" s="1008"/>
      <c r="AB6" s="1008"/>
      <c r="AC6" s="1008"/>
      <c r="AD6" s="1008"/>
    </row>
    <row r="7" spans="1:30" s="360" customFormat="1">
      <c r="B7" s="368"/>
      <c r="C7" s="367"/>
      <c r="E7" s="211"/>
      <c r="F7" s="212"/>
      <c r="G7" s="1008"/>
      <c r="H7" s="1008"/>
      <c r="I7" s="1008"/>
      <c r="J7" s="1008"/>
      <c r="K7" s="1008"/>
      <c r="L7" s="1008"/>
      <c r="M7" s="1008"/>
      <c r="N7" s="1008"/>
      <c r="O7" s="1008"/>
      <c r="P7" s="1008"/>
      <c r="Q7" s="1008"/>
      <c r="R7" s="1008"/>
      <c r="S7" s="1008"/>
      <c r="T7" s="1008"/>
      <c r="U7" s="1008"/>
      <c r="V7" s="1008"/>
      <c r="W7" s="1008"/>
      <c r="X7" s="1008"/>
      <c r="Y7" s="1008"/>
      <c r="Z7" s="1008"/>
      <c r="AA7" s="1008"/>
      <c r="AB7" s="1008"/>
      <c r="AC7" s="1008"/>
      <c r="AD7" s="1008"/>
    </row>
    <row r="8" spans="1:30" s="360" customFormat="1">
      <c r="B8" s="368"/>
      <c r="C8" s="367"/>
      <c r="E8" s="211"/>
      <c r="F8" s="212"/>
      <c r="G8" s="1008"/>
      <c r="H8" s="1008"/>
      <c r="I8" s="1008"/>
      <c r="J8" s="1008"/>
      <c r="K8" s="1008"/>
      <c r="L8" s="1008"/>
      <c r="M8" s="1008"/>
      <c r="N8" s="1008"/>
      <c r="O8" s="1008"/>
      <c r="P8" s="1008"/>
      <c r="Q8" s="1008"/>
      <c r="R8" s="1008"/>
      <c r="S8" s="1008"/>
      <c r="T8" s="1008"/>
      <c r="U8" s="1008"/>
      <c r="V8" s="1008"/>
      <c r="W8" s="1008"/>
      <c r="X8" s="1008"/>
      <c r="Y8" s="1008"/>
      <c r="Z8" s="1008"/>
      <c r="AA8" s="1008"/>
      <c r="AB8" s="1008"/>
      <c r="AC8" s="1008"/>
      <c r="AD8" s="1008"/>
    </row>
    <row r="9" spans="1:30" s="360" customFormat="1" ht="15.5">
      <c r="A9" s="369"/>
      <c r="B9" s="370"/>
      <c r="C9" s="104" t="s">
        <v>997</v>
      </c>
      <c r="E9" s="106"/>
      <c r="F9" s="107"/>
      <c r="G9" s="1008"/>
      <c r="H9" s="1008"/>
      <c r="I9" s="1008"/>
      <c r="J9" s="1008"/>
      <c r="K9" s="1008"/>
      <c r="L9" s="1008"/>
      <c r="M9" s="1008"/>
      <c r="N9" s="1008"/>
      <c r="O9" s="1008"/>
      <c r="P9" s="1008"/>
      <c r="Q9" s="1008"/>
      <c r="R9" s="1008"/>
      <c r="S9" s="1008"/>
      <c r="T9" s="1008"/>
      <c r="U9" s="1008"/>
      <c r="V9" s="1008"/>
      <c r="W9" s="1008"/>
      <c r="X9" s="1008"/>
      <c r="Y9" s="1008"/>
      <c r="Z9" s="1008"/>
      <c r="AA9" s="1008"/>
      <c r="AB9" s="1008"/>
      <c r="AC9" s="1008"/>
      <c r="AD9" s="1008"/>
    </row>
    <row r="10" spans="1:30" s="360" customFormat="1" ht="15.5">
      <c r="A10" s="369"/>
      <c r="B10" s="371" t="str">
        <f>ogrevanje!B6</f>
        <v>OG</v>
      </c>
      <c r="C10" s="372" t="str">
        <f>ogrevanje!C6</f>
        <v>OGREVANJE</v>
      </c>
      <c r="D10" s="373"/>
      <c r="E10" s="373"/>
      <c r="F10" s="373">
        <f>ogrevanje!F390</f>
        <v>0</v>
      </c>
      <c r="G10" s="1008"/>
      <c r="H10" s="1008"/>
      <c r="I10" s="1008"/>
      <c r="J10" s="1008"/>
      <c r="K10" s="1008"/>
      <c r="L10" s="1008"/>
      <c r="M10" s="1008"/>
      <c r="N10" s="1008"/>
      <c r="O10" s="1008"/>
      <c r="P10" s="1008"/>
      <c r="Q10" s="1008"/>
      <c r="R10" s="1008"/>
      <c r="S10" s="1008"/>
      <c r="T10" s="1008"/>
      <c r="U10" s="1008"/>
      <c r="V10" s="1008"/>
      <c r="W10" s="1008"/>
      <c r="X10" s="1008"/>
      <c r="Y10" s="1008"/>
      <c r="Z10" s="1008"/>
      <c r="AA10" s="1008"/>
      <c r="AB10" s="1008"/>
      <c r="AC10" s="1008"/>
      <c r="AD10" s="1008"/>
    </row>
    <row r="11" spans="1:30" s="360" customFormat="1" ht="15.5">
      <c r="A11" s="369"/>
      <c r="B11" s="371" t="str">
        <f>'prezrač.,klimat.'!B6</f>
        <v>PK</v>
      </c>
      <c r="C11" s="372" t="str">
        <f>'prezrač.,klimat.'!C6</f>
        <v>PREZRAČEVANJE IN KLIMATIZACIJA</v>
      </c>
      <c r="D11" s="373"/>
      <c r="E11" s="373"/>
      <c r="F11" s="373">
        <f>'prezrač.,klimat.'!F519</f>
        <v>0</v>
      </c>
      <c r="G11" s="1008"/>
      <c r="H11" s="1008"/>
      <c r="I11" s="1008"/>
      <c r="J11" s="1008"/>
      <c r="K11" s="1008"/>
      <c r="L11" s="1008"/>
      <c r="M11" s="1008"/>
      <c r="N11" s="1008"/>
      <c r="O11" s="1008"/>
      <c r="P11" s="1008"/>
      <c r="Q11" s="1008"/>
      <c r="R11" s="1008"/>
      <c r="S11" s="1008"/>
      <c r="T11" s="1008"/>
      <c r="U11" s="1008"/>
      <c r="V11" s="1008"/>
      <c r="W11" s="1008"/>
      <c r="X11" s="1008"/>
      <c r="Y11" s="1008"/>
      <c r="Z11" s="1008"/>
      <c r="AA11" s="1008"/>
      <c r="AB11" s="1008"/>
      <c r="AC11" s="1008"/>
      <c r="AD11" s="1008"/>
    </row>
    <row r="12" spans="1:30" s="360" customFormat="1" ht="15.5">
      <c r="A12" s="369"/>
      <c r="B12" s="371" t="str">
        <f>VOKA!B6</f>
        <v>VK</v>
      </c>
      <c r="C12" s="372" t="str">
        <f>VOKA!C6</f>
        <v>VODOVOD IN KANALIZACIJA</v>
      </c>
      <c r="D12" s="373"/>
      <c r="E12" s="373"/>
      <c r="F12" s="373">
        <f>VOKA!G216</f>
        <v>0</v>
      </c>
      <c r="G12" s="1008"/>
      <c r="H12" s="1008"/>
      <c r="I12" s="1008"/>
      <c r="J12" s="1008"/>
      <c r="K12" s="1008"/>
      <c r="L12" s="1008"/>
      <c r="M12" s="1008"/>
      <c r="N12" s="1008"/>
      <c r="O12" s="1008"/>
      <c r="P12" s="1008"/>
      <c r="Q12" s="1008"/>
      <c r="R12" s="1008"/>
      <c r="S12" s="1008"/>
      <c r="T12" s="1008"/>
      <c r="U12" s="1008"/>
      <c r="V12" s="1008"/>
      <c r="W12" s="1008"/>
      <c r="X12" s="1008"/>
      <c r="Y12" s="1008"/>
      <c r="Z12" s="1008"/>
      <c r="AA12" s="1008"/>
      <c r="AB12" s="1008"/>
      <c r="AC12" s="1008"/>
      <c r="AD12" s="1008"/>
    </row>
    <row r="13" spans="1:30" s="360" customFormat="1" ht="15.5">
      <c r="A13" s="374"/>
      <c r="B13" s="375"/>
      <c r="C13" s="375"/>
      <c r="E13" s="376"/>
      <c r="F13" s="377"/>
      <c r="G13" s="1008"/>
      <c r="H13" s="1008"/>
      <c r="I13" s="1008"/>
      <c r="J13" s="1008"/>
      <c r="K13" s="1008"/>
      <c r="L13" s="1008"/>
      <c r="M13" s="1008"/>
      <c r="N13" s="1008"/>
      <c r="O13" s="1008"/>
      <c r="P13" s="1008"/>
      <c r="Q13" s="1008"/>
      <c r="R13" s="1008"/>
      <c r="S13" s="1008"/>
      <c r="T13" s="1008"/>
      <c r="U13" s="1008"/>
      <c r="V13" s="1008"/>
      <c r="W13" s="1008"/>
      <c r="X13" s="1008"/>
      <c r="Y13" s="1008"/>
      <c r="Z13" s="1008"/>
      <c r="AA13" s="1008"/>
      <c r="AB13" s="1008"/>
      <c r="AC13" s="1008"/>
      <c r="AD13" s="1008"/>
    </row>
    <row r="14" spans="1:30" s="360" customFormat="1" ht="15.5">
      <c r="A14" s="369"/>
      <c r="B14" s="375"/>
      <c r="C14" s="375"/>
      <c r="E14" s="378"/>
      <c r="F14" s="377"/>
      <c r="G14" s="1008"/>
      <c r="H14" s="1008"/>
      <c r="I14" s="1008"/>
      <c r="J14" s="1008"/>
      <c r="K14" s="1008"/>
      <c r="L14" s="1008"/>
      <c r="M14" s="1008"/>
      <c r="N14" s="1008"/>
      <c r="O14" s="1008"/>
      <c r="P14" s="1008"/>
      <c r="Q14" s="1008"/>
      <c r="R14" s="1008"/>
      <c r="S14" s="1008"/>
      <c r="T14" s="1008"/>
      <c r="U14" s="1008"/>
      <c r="V14" s="1008"/>
      <c r="W14" s="1008"/>
      <c r="X14" s="1008"/>
      <c r="Y14" s="1008"/>
      <c r="Z14" s="1008"/>
      <c r="AA14" s="1008"/>
      <c r="AB14" s="1008"/>
      <c r="AC14" s="1008"/>
      <c r="AD14" s="1008"/>
    </row>
    <row r="15" spans="1:30" s="360" customFormat="1" ht="15.5">
      <c r="A15" s="374"/>
      <c r="B15" s="375"/>
      <c r="C15" s="379" t="s">
        <v>998</v>
      </c>
      <c r="D15" s="373"/>
      <c r="E15" s="373"/>
      <c r="F15" s="373">
        <f>SUM(F10:F14)</f>
        <v>0</v>
      </c>
      <c r="G15" s="1008"/>
      <c r="H15" s="1008"/>
      <c r="I15" s="1008"/>
      <c r="J15" s="1008"/>
      <c r="K15" s="1008"/>
      <c r="L15" s="1008"/>
      <c r="M15" s="1008"/>
      <c r="N15" s="1008"/>
      <c r="O15" s="1008"/>
      <c r="P15" s="1008"/>
      <c r="Q15" s="1008"/>
      <c r="R15" s="1008"/>
      <c r="S15" s="1008"/>
      <c r="T15" s="1008"/>
      <c r="U15" s="1008"/>
      <c r="V15" s="1008"/>
      <c r="W15" s="1008"/>
      <c r="X15" s="1008"/>
      <c r="Y15" s="1008"/>
      <c r="Z15" s="1008"/>
      <c r="AA15" s="1008"/>
      <c r="AB15" s="1008"/>
      <c r="AC15" s="1008"/>
      <c r="AD15" s="1008"/>
    </row>
    <row r="16" spans="1:30" s="360" customFormat="1" ht="13.5" thickBot="1">
      <c r="B16" s="380"/>
      <c r="C16" s="381" t="s">
        <v>999</v>
      </c>
      <c r="D16" s="382"/>
      <c r="E16" s="382"/>
      <c r="F16" s="382">
        <f>F15*0.22</f>
        <v>0</v>
      </c>
      <c r="G16" s="1008"/>
      <c r="H16" s="1008"/>
      <c r="I16" s="1008"/>
      <c r="J16" s="1008"/>
      <c r="K16" s="1008"/>
      <c r="L16" s="1008"/>
      <c r="M16" s="1008"/>
      <c r="N16" s="1008"/>
      <c r="O16" s="1008"/>
      <c r="P16" s="1008"/>
      <c r="Q16" s="1008"/>
      <c r="R16" s="1008"/>
      <c r="S16" s="1008"/>
      <c r="T16" s="1008"/>
      <c r="U16" s="1008"/>
      <c r="V16" s="1008"/>
      <c r="W16" s="1008"/>
      <c r="X16" s="1008"/>
      <c r="Y16" s="1008"/>
      <c r="Z16" s="1008"/>
      <c r="AA16" s="1008"/>
      <c r="AB16" s="1008"/>
      <c r="AC16" s="1008"/>
      <c r="AD16" s="1008"/>
    </row>
    <row r="17" spans="2:30" s="369" customFormat="1" ht="16" thickBot="1">
      <c r="B17" s="383" t="s">
        <v>281</v>
      </c>
      <c r="C17" s="384" t="s">
        <v>1000</v>
      </c>
      <c r="D17" s="384"/>
      <c r="E17" s="385"/>
      <c r="F17" s="385">
        <f>F16+F15</f>
        <v>0</v>
      </c>
      <c r="G17" s="1009"/>
      <c r="H17" s="1009"/>
      <c r="I17" s="1009"/>
      <c r="J17" s="1009"/>
      <c r="K17" s="1009"/>
      <c r="L17" s="1009"/>
      <c r="M17" s="1009"/>
      <c r="N17" s="1009"/>
      <c r="O17" s="1009"/>
      <c r="P17" s="1009"/>
      <c r="Q17" s="1009"/>
      <c r="R17" s="1009"/>
      <c r="S17" s="1009"/>
      <c r="T17" s="1009"/>
      <c r="U17" s="1009"/>
      <c r="V17" s="1009"/>
      <c r="W17" s="1009"/>
      <c r="X17" s="1009"/>
      <c r="Y17" s="1009"/>
      <c r="Z17" s="1009"/>
      <c r="AA17" s="1009"/>
      <c r="AB17" s="1009"/>
      <c r="AC17" s="1009"/>
      <c r="AD17" s="1009"/>
    </row>
    <row r="18" spans="2:30" s="360" customFormat="1">
      <c r="B18" s="386"/>
      <c r="C18" s="387"/>
      <c r="D18" s="388"/>
      <c r="E18" s="389"/>
      <c r="G18" s="1008"/>
      <c r="H18" s="1008"/>
      <c r="I18" s="1008"/>
      <c r="J18" s="1008"/>
      <c r="K18" s="1008"/>
      <c r="L18" s="1008"/>
      <c r="M18" s="1008"/>
      <c r="N18" s="1008"/>
      <c r="O18" s="1008"/>
      <c r="P18" s="1008"/>
      <c r="Q18" s="1008"/>
      <c r="R18" s="1008"/>
      <c r="S18" s="1008"/>
      <c r="T18" s="1008"/>
      <c r="U18" s="1008"/>
      <c r="V18" s="1008"/>
      <c r="W18" s="1008"/>
      <c r="X18" s="1008"/>
      <c r="Y18" s="1008"/>
      <c r="Z18" s="1008"/>
      <c r="AA18" s="1008"/>
      <c r="AB18" s="1008"/>
      <c r="AC18" s="1008"/>
      <c r="AD18" s="1008"/>
    </row>
    <row r="19" spans="2:30" ht="10">
      <c r="B19" s="390"/>
    </row>
    <row r="20" spans="2:30" ht="10">
      <c r="B20" s="390"/>
    </row>
    <row r="21" spans="2:30" ht="10">
      <c r="B21" s="390"/>
    </row>
    <row r="22" spans="2:30" ht="10">
      <c r="B22" s="390"/>
    </row>
  </sheetData>
  <sheetProtection algorithmName="SHA-512" hashValue="CVHN0xeT1KYZcIlwtHCOy5ydeFwke1WKKmcubRWgeO6WF1f/0X6t2SHk1R9bmiVltpHqSfv31l615sshIAur7A==" saltValue="RKnRvf1FjC/0Q0mVtnBNSg==" spinCount="100000" sheet="1" selectLockedCells="1"/>
  <mergeCells count="3">
    <mergeCell ref="C1:F1"/>
    <mergeCell ref="C2:F2"/>
    <mergeCell ref="C3:F3"/>
  </mergeCells>
  <conditionalFormatting sqref="D10:D12">
    <cfRule type="cellIs" dxfId="2" priority="3" stopIfTrue="1" operator="equal">
      <formula>0</formula>
    </cfRule>
    <cfRule type="cellIs" priority="4" stopIfTrue="1" operator="equal">
      <formula>0</formula>
    </cfRule>
  </conditionalFormatting>
  <conditionalFormatting sqref="D15:D16">
    <cfRule type="cellIs" dxfId="1" priority="1" stopIfTrue="1" operator="equal">
      <formula>0</formula>
    </cfRule>
    <cfRule type="cellIs" priority="2" stopIfTrue="1" operator="equal">
      <formula>0</formula>
    </cfRule>
  </conditionalFormatting>
  <conditionalFormatting sqref="E4:F17 D18:E64215">
    <cfRule type="cellIs" dxfId="0" priority="5" stopIfTrue="1" operator="equal">
      <formula>0</formula>
    </cfRule>
    <cfRule type="cellIs" priority="6" stopIfTrue="1" operator="equal">
      <formula>0</formula>
    </cfRule>
  </conditionalFormatting>
  <pageMargins left="0.25" right="0.25" top="0.75" bottom="0.75" header="0.3" footer="0.3"/>
  <pageSetup paperSize="9" scale="91" firstPageNumber="101" fitToHeight="0" orientation="portrait" copies="7" r:id="rId1"/>
  <headerFooter>
    <oddFooter>&amp;R27-&amp;P</oddFooter>
  </headerFooter>
  <colBreaks count="1" manualBreakCount="1">
    <brk id="6"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A56"/>
  <sheetViews>
    <sheetView view="pageLayout" zoomScaleNormal="115" zoomScaleSheetLayoutView="115" workbookViewId="0">
      <selection activeCell="C30" sqref="C30"/>
    </sheetView>
  </sheetViews>
  <sheetFormatPr defaultRowHeight="13"/>
  <cols>
    <col min="1" max="1" width="7.54296875" style="485" customWidth="1"/>
    <col min="2" max="2" width="73.7265625" style="485" bestFit="1" customWidth="1"/>
    <col min="3" max="256" width="9.1796875" style="485"/>
    <col min="257" max="257" width="7.54296875" style="485" customWidth="1"/>
    <col min="258" max="258" width="73.7265625" style="485" bestFit="1" customWidth="1"/>
    <col min="259" max="512" width="9.1796875" style="485"/>
    <col min="513" max="513" width="7.54296875" style="485" customWidth="1"/>
    <col min="514" max="514" width="73.7265625" style="485" bestFit="1" customWidth="1"/>
    <col min="515" max="768" width="9.1796875" style="485"/>
    <col min="769" max="769" width="7.54296875" style="485" customWidth="1"/>
    <col min="770" max="770" width="73.7265625" style="485" bestFit="1" customWidth="1"/>
    <col min="771" max="1024" width="9.1796875" style="485"/>
    <col min="1025" max="1025" width="7.54296875" style="485" customWidth="1"/>
    <col min="1026" max="1026" width="73.7265625" style="485" bestFit="1" customWidth="1"/>
    <col min="1027" max="1280" width="9.1796875" style="485"/>
    <col min="1281" max="1281" width="7.54296875" style="485" customWidth="1"/>
    <col min="1282" max="1282" width="73.7265625" style="485" bestFit="1" customWidth="1"/>
    <col min="1283" max="1536" width="9.1796875" style="485"/>
    <col min="1537" max="1537" width="7.54296875" style="485" customWidth="1"/>
    <col min="1538" max="1538" width="73.7265625" style="485" bestFit="1" customWidth="1"/>
    <col min="1539" max="1792" width="9.1796875" style="485"/>
    <col min="1793" max="1793" width="7.54296875" style="485" customWidth="1"/>
    <col min="1794" max="1794" width="73.7265625" style="485" bestFit="1" customWidth="1"/>
    <col min="1795" max="2048" width="9.1796875" style="485"/>
    <col min="2049" max="2049" width="7.54296875" style="485" customWidth="1"/>
    <col min="2050" max="2050" width="73.7265625" style="485" bestFit="1" customWidth="1"/>
    <col min="2051" max="2304" width="9.1796875" style="485"/>
    <col min="2305" max="2305" width="7.54296875" style="485" customWidth="1"/>
    <col min="2306" max="2306" width="73.7265625" style="485" bestFit="1" customWidth="1"/>
    <col min="2307" max="2560" width="9.1796875" style="485"/>
    <col min="2561" max="2561" width="7.54296875" style="485" customWidth="1"/>
    <col min="2562" max="2562" width="73.7265625" style="485" bestFit="1" customWidth="1"/>
    <col min="2563" max="2816" width="9.1796875" style="485"/>
    <col min="2817" max="2817" width="7.54296875" style="485" customWidth="1"/>
    <col min="2818" max="2818" width="73.7265625" style="485" bestFit="1" customWidth="1"/>
    <col min="2819" max="3072" width="9.1796875" style="485"/>
    <col min="3073" max="3073" width="7.54296875" style="485" customWidth="1"/>
    <col min="3074" max="3074" width="73.7265625" style="485" bestFit="1" customWidth="1"/>
    <col min="3075" max="3328" width="9.1796875" style="485"/>
    <col min="3329" max="3329" width="7.54296875" style="485" customWidth="1"/>
    <col min="3330" max="3330" width="73.7265625" style="485" bestFit="1" customWidth="1"/>
    <col min="3331" max="3584" width="9.1796875" style="485"/>
    <col min="3585" max="3585" width="7.54296875" style="485" customWidth="1"/>
    <col min="3586" max="3586" width="73.7265625" style="485" bestFit="1" customWidth="1"/>
    <col min="3587" max="3840" width="9.1796875" style="485"/>
    <col min="3841" max="3841" width="7.54296875" style="485" customWidth="1"/>
    <col min="3842" max="3842" width="73.7265625" style="485" bestFit="1" customWidth="1"/>
    <col min="3843" max="4096" width="9.1796875" style="485"/>
    <col min="4097" max="4097" width="7.54296875" style="485" customWidth="1"/>
    <col min="4098" max="4098" width="73.7265625" style="485" bestFit="1" customWidth="1"/>
    <col min="4099" max="4352" width="9.1796875" style="485"/>
    <col min="4353" max="4353" width="7.54296875" style="485" customWidth="1"/>
    <col min="4354" max="4354" width="73.7265625" style="485" bestFit="1" customWidth="1"/>
    <col min="4355" max="4608" width="9.1796875" style="485"/>
    <col min="4609" max="4609" width="7.54296875" style="485" customWidth="1"/>
    <col min="4610" max="4610" width="73.7265625" style="485" bestFit="1" customWidth="1"/>
    <col min="4611" max="4864" width="9.1796875" style="485"/>
    <col min="4865" max="4865" width="7.54296875" style="485" customWidth="1"/>
    <col min="4866" max="4866" width="73.7265625" style="485" bestFit="1" customWidth="1"/>
    <col min="4867" max="5120" width="9.1796875" style="485"/>
    <col min="5121" max="5121" width="7.54296875" style="485" customWidth="1"/>
    <col min="5122" max="5122" width="73.7265625" style="485" bestFit="1" customWidth="1"/>
    <col min="5123" max="5376" width="9.1796875" style="485"/>
    <col min="5377" max="5377" width="7.54296875" style="485" customWidth="1"/>
    <col min="5378" max="5378" width="73.7265625" style="485" bestFit="1" customWidth="1"/>
    <col min="5379" max="5632" width="9.1796875" style="485"/>
    <col min="5633" max="5633" width="7.54296875" style="485" customWidth="1"/>
    <col min="5634" max="5634" width="73.7265625" style="485" bestFit="1" customWidth="1"/>
    <col min="5635" max="5888" width="9.1796875" style="485"/>
    <col min="5889" max="5889" width="7.54296875" style="485" customWidth="1"/>
    <col min="5890" max="5890" width="73.7265625" style="485" bestFit="1" customWidth="1"/>
    <col min="5891" max="6144" width="9.1796875" style="485"/>
    <col min="6145" max="6145" width="7.54296875" style="485" customWidth="1"/>
    <col min="6146" max="6146" width="73.7265625" style="485" bestFit="1" customWidth="1"/>
    <col min="6147" max="6400" width="9.1796875" style="485"/>
    <col min="6401" max="6401" width="7.54296875" style="485" customWidth="1"/>
    <col min="6402" max="6402" width="73.7265625" style="485" bestFit="1" customWidth="1"/>
    <col min="6403" max="6656" width="9.1796875" style="485"/>
    <col min="6657" max="6657" width="7.54296875" style="485" customWidth="1"/>
    <col min="6658" max="6658" width="73.7265625" style="485" bestFit="1" customWidth="1"/>
    <col min="6659" max="6912" width="9.1796875" style="485"/>
    <col min="6913" max="6913" width="7.54296875" style="485" customWidth="1"/>
    <col min="6914" max="6914" width="73.7265625" style="485" bestFit="1" customWidth="1"/>
    <col min="6915" max="7168" width="9.1796875" style="485"/>
    <col min="7169" max="7169" width="7.54296875" style="485" customWidth="1"/>
    <col min="7170" max="7170" width="73.7265625" style="485" bestFit="1" customWidth="1"/>
    <col min="7171" max="7424" width="9.1796875" style="485"/>
    <col min="7425" max="7425" width="7.54296875" style="485" customWidth="1"/>
    <col min="7426" max="7426" width="73.7265625" style="485" bestFit="1" customWidth="1"/>
    <col min="7427" max="7680" width="9.1796875" style="485"/>
    <col min="7681" max="7681" width="7.54296875" style="485" customWidth="1"/>
    <col min="7682" max="7682" width="73.7265625" style="485" bestFit="1" customWidth="1"/>
    <col min="7683" max="7936" width="9.1796875" style="485"/>
    <col min="7937" max="7937" width="7.54296875" style="485" customWidth="1"/>
    <col min="7938" max="7938" width="73.7265625" style="485" bestFit="1" customWidth="1"/>
    <col min="7939" max="8192" width="9.1796875" style="485"/>
    <col min="8193" max="8193" width="7.54296875" style="485" customWidth="1"/>
    <col min="8194" max="8194" width="73.7265625" style="485" bestFit="1" customWidth="1"/>
    <col min="8195" max="8448" width="9.1796875" style="485"/>
    <col min="8449" max="8449" width="7.54296875" style="485" customWidth="1"/>
    <col min="8450" max="8450" width="73.7265625" style="485" bestFit="1" customWidth="1"/>
    <col min="8451" max="8704" width="9.1796875" style="485"/>
    <col min="8705" max="8705" width="7.54296875" style="485" customWidth="1"/>
    <col min="8706" max="8706" width="73.7265625" style="485" bestFit="1" customWidth="1"/>
    <col min="8707" max="8960" width="9.1796875" style="485"/>
    <col min="8961" max="8961" width="7.54296875" style="485" customWidth="1"/>
    <col min="8962" max="8962" width="73.7265625" style="485" bestFit="1" customWidth="1"/>
    <col min="8963" max="9216" width="9.1796875" style="485"/>
    <col min="9217" max="9217" width="7.54296875" style="485" customWidth="1"/>
    <col min="9218" max="9218" width="73.7265625" style="485" bestFit="1" customWidth="1"/>
    <col min="9219" max="9472" width="9.1796875" style="485"/>
    <col min="9473" max="9473" width="7.54296875" style="485" customWidth="1"/>
    <col min="9474" max="9474" width="73.7265625" style="485" bestFit="1" customWidth="1"/>
    <col min="9475" max="9728" width="9.1796875" style="485"/>
    <col min="9729" max="9729" width="7.54296875" style="485" customWidth="1"/>
    <col min="9730" max="9730" width="73.7265625" style="485" bestFit="1" customWidth="1"/>
    <col min="9731" max="9984" width="9.1796875" style="485"/>
    <col min="9985" max="9985" width="7.54296875" style="485" customWidth="1"/>
    <col min="9986" max="9986" width="73.7265625" style="485" bestFit="1" customWidth="1"/>
    <col min="9987" max="10240" width="9.1796875" style="485"/>
    <col min="10241" max="10241" width="7.54296875" style="485" customWidth="1"/>
    <col min="10242" max="10242" width="73.7265625" style="485" bestFit="1" customWidth="1"/>
    <col min="10243" max="10496" width="9.1796875" style="485"/>
    <col min="10497" max="10497" width="7.54296875" style="485" customWidth="1"/>
    <col min="10498" max="10498" width="73.7265625" style="485" bestFit="1" customWidth="1"/>
    <col min="10499" max="10752" width="9.1796875" style="485"/>
    <col min="10753" max="10753" width="7.54296875" style="485" customWidth="1"/>
    <col min="10754" max="10754" width="73.7265625" style="485" bestFit="1" customWidth="1"/>
    <col min="10755" max="11008" width="9.1796875" style="485"/>
    <col min="11009" max="11009" width="7.54296875" style="485" customWidth="1"/>
    <col min="11010" max="11010" width="73.7265625" style="485" bestFit="1" customWidth="1"/>
    <col min="11011" max="11264" width="9.1796875" style="485"/>
    <col min="11265" max="11265" width="7.54296875" style="485" customWidth="1"/>
    <col min="11266" max="11266" width="73.7265625" style="485" bestFit="1" customWidth="1"/>
    <col min="11267" max="11520" width="9.1796875" style="485"/>
    <col min="11521" max="11521" width="7.54296875" style="485" customWidth="1"/>
    <col min="11522" max="11522" width="73.7265625" style="485" bestFit="1" customWidth="1"/>
    <col min="11523" max="11776" width="9.1796875" style="485"/>
    <col min="11777" max="11777" width="7.54296875" style="485" customWidth="1"/>
    <col min="11778" max="11778" width="73.7265625" style="485" bestFit="1" customWidth="1"/>
    <col min="11779" max="12032" width="9.1796875" style="485"/>
    <col min="12033" max="12033" width="7.54296875" style="485" customWidth="1"/>
    <col min="12034" max="12034" width="73.7265625" style="485" bestFit="1" customWidth="1"/>
    <col min="12035" max="12288" width="9.1796875" style="485"/>
    <col min="12289" max="12289" width="7.54296875" style="485" customWidth="1"/>
    <col min="12290" max="12290" width="73.7265625" style="485" bestFit="1" customWidth="1"/>
    <col min="12291" max="12544" width="9.1796875" style="485"/>
    <col min="12545" max="12545" width="7.54296875" style="485" customWidth="1"/>
    <col min="12546" max="12546" width="73.7265625" style="485" bestFit="1" customWidth="1"/>
    <col min="12547" max="12800" width="9.1796875" style="485"/>
    <col min="12801" max="12801" width="7.54296875" style="485" customWidth="1"/>
    <col min="12802" max="12802" width="73.7265625" style="485" bestFit="1" customWidth="1"/>
    <col min="12803" max="13056" width="9.1796875" style="485"/>
    <col min="13057" max="13057" width="7.54296875" style="485" customWidth="1"/>
    <col min="13058" max="13058" width="73.7265625" style="485" bestFit="1" customWidth="1"/>
    <col min="13059" max="13312" width="9.1796875" style="485"/>
    <col min="13313" max="13313" width="7.54296875" style="485" customWidth="1"/>
    <col min="13314" max="13314" width="73.7265625" style="485" bestFit="1" customWidth="1"/>
    <col min="13315" max="13568" width="9.1796875" style="485"/>
    <col min="13569" max="13569" width="7.54296875" style="485" customWidth="1"/>
    <col min="13570" max="13570" width="73.7265625" style="485" bestFit="1" customWidth="1"/>
    <col min="13571" max="13824" width="9.1796875" style="485"/>
    <col min="13825" max="13825" width="7.54296875" style="485" customWidth="1"/>
    <col min="13826" max="13826" width="73.7265625" style="485" bestFit="1" customWidth="1"/>
    <col min="13827" max="14080" width="9.1796875" style="485"/>
    <col min="14081" max="14081" width="7.54296875" style="485" customWidth="1"/>
    <col min="14082" max="14082" width="73.7265625" style="485" bestFit="1" customWidth="1"/>
    <col min="14083" max="14336" width="9.1796875" style="485"/>
    <col min="14337" max="14337" width="7.54296875" style="485" customWidth="1"/>
    <col min="14338" max="14338" width="73.7265625" style="485" bestFit="1" customWidth="1"/>
    <col min="14339" max="14592" width="9.1796875" style="485"/>
    <col min="14593" max="14593" width="7.54296875" style="485" customWidth="1"/>
    <col min="14594" max="14594" width="73.7265625" style="485" bestFit="1" customWidth="1"/>
    <col min="14595" max="14848" width="9.1796875" style="485"/>
    <col min="14849" max="14849" width="7.54296875" style="485" customWidth="1"/>
    <col min="14850" max="14850" width="73.7265625" style="485" bestFit="1" customWidth="1"/>
    <col min="14851" max="15104" width="9.1796875" style="485"/>
    <col min="15105" max="15105" width="7.54296875" style="485" customWidth="1"/>
    <col min="15106" max="15106" width="73.7265625" style="485" bestFit="1" customWidth="1"/>
    <col min="15107" max="15360" width="9.1796875" style="485"/>
    <col min="15361" max="15361" width="7.54296875" style="485" customWidth="1"/>
    <col min="15362" max="15362" width="73.7265625" style="485" bestFit="1" customWidth="1"/>
    <col min="15363" max="15616" width="9.1796875" style="485"/>
    <col min="15617" max="15617" width="7.54296875" style="485" customWidth="1"/>
    <col min="15618" max="15618" width="73.7265625" style="485" bestFit="1" customWidth="1"/>
    <col min="15619" max="15872" width="9.1796875" style="485"/>
    <col min="15873" max="15873" width="7.54296875" style="485" customWidth="1"/>
    <col min="15874" max="15874" width="73.7265625" style="485" bestFit="1" customWidth="1"/>
    <col min="15875" max="16128" width="9.1796875" style="485"/>
    <col min="16129" max="16129" width="7.54296875" style="485" customWidth="1"/>
    <col min="16130" max="16130" width="73.7265625" style="485" bestFit="1" customWidth="1"/>
    <col min="16131" max="16384" width="9.1796875" style="485"/>
  </cols>
  <sheetData>
    <row r="1" spans="1:105" s="459" customFormat="1" ht="12.5">
      <c r="A1" s="454"/>
      <c r="B1" s="455"/>
      <c r="C1" s="456"/>
      <c r="D1" s="456"/>
      <c r="E1" s="456"/>
      <c r="F1" s="456"/>
      <c r="G1" s="457"/>
      <c r="H1" s="458"/>
      <c r="I1" s="458"/>
      <c r="J1" s="458"/>
      <c r="K1" s="458"/>
    </row>
    <row r="2" spans="1:105" s="462" customFormat="1" ht="31">
      <c r="A2" s="460"/>
      <c r="B2" s="461" t="s">
        <v>34</v>
      </c>
      <c r="E2" s="463"/>
      <c r="F2" s="463"/>
      <c r="G2" s="463"/>
      <c r="H2" s="463"/>
      <c r="I2" s="463"/>
      <c r="J2" s="463"/>
      <c r="K2" s="463"/>
      <c r="L2" s="463"/>
      <c r="M2" s="463"/>
      <c r="N2" s="463"/>
      <c r="O2" s="463"/>
      <c r="P2" s="463"/>
      <c r="Q2" s="463"/>
      <c r="R2" s="463"/>
      <c r="S2" s="463"/>
      <c r="T2" s="463"/>
      <c r="U2" s="463"/>
      <c r="V2" s="463"/>
      <c r="W2" s="463"/>
      <c r="X2" s="463"/>
      <c r="Y2" s="463"/>
      <c r="Z2" s="463"/>
      <c r="AA2" s="463"/>
      <c r="AB2" s="463"/>
      <c r="AC2" s="463"/>
      <c r="AD2" s="463"/>
      <c r="AE2" s="463"/>
      <c r="AF2" s="463"/>
      <c r="AG2" s="463"/>
      <c r="AH2" s="463"/>
      <c r="AI2" s="463"/>
      <c r="AJ2" s="463"/>
      <c r="AK2" s="463"/>
      <c r="AL2" s="463"/>
      <c r="AM2" s="463"/>
      <c r="AN2" s="463"/>
      <c r="AO2" s="463"/>
      <c r="AP2" s="463"/>
      <c r="AQ2" s="463"/>
      <c r="AR2" s="463"/>
      <c r="AS2" s="463"/>
      <c r="AT2" s="463"/>
      <c r="AU2" s="463"/>
      <c r="AV2" s="463"/>
      <c r="AW2" s="463"/>
      <c r="AX2" s="463"/>
      <c r="AY2" s="463"/>
      <c r="AZ2" s="463"/>
      <c r="BA2" s="463"/>
      <c r="BB2" s="463"/>
      <c r="BC2" s="463"/>
      <c r="BD2" s="463"/>
      <c r="BE2" s="463"/>
      <c r="BF2" s="463"/>
      <c r="BG2" s="463"/>
      <c r="BH2" s="463"/>
      <c r="BI2" s="463"/>
      <c r="BJ2" s="463"/>
      <c r="BK2" s="463"/>
      <c r="BL2" s="463"/>
      <c r="BM2" s="463"/>
      <c r="BN2" s="463"/>
      <c r="BO2" s="463"/>
      <c r="BP2" s="463"/>
      <c r="BQ2" s="463"/>
      <c r="BR2" s="463"/>
      <c r="BS2" s="463"/>
      <c r="BT2" s="463"/>
      <c r="BU2" s="463"/>
      <c r="BV2" s="463"/>
      <c r="BW2" s="463"/>
      <c r="BX2" s="463"/>
      <c r="BY2" s="463"/>
      <c r="BZ2" s="463"/>
      <c r="CA2" s="463"/>
      <c r="CB2" s="463"/>
      <c r="CC2" s="463"/>
      <c r="CD2" s="463"/>
      <c r="CE2" s="463"/>
      <c r="CF2" s="463"/>
      <c r="CG2" s="463"/>
      <c r="CH2" s="463"/>
      <c r="CI2" s="463"/>
      <c r="CJ2" s="463"/>
      <c r="CK2" s="463"/>
      <c r="CL2" s="463"/>
      <c r="CM2" s="463"/>
      <c r="CN2" s="463"/>
      <c r="CO2" s="463"/>
      <c r="CP2" s="463"/>
      <c r="CQ2" s="463"/>
      <c r="CR2" s="463"/>
      <c r="CS2" s="463"/>
      <c r="CT2" s="463"/>
      <c r="CU2" s="463"/>
      <c r="CV2" s="463"/>
      <c r="CW2" s="463"/>
      <c r="CX2" s="463"/>
      <c r="CY2" s="463"/>
      <c r="CZ2" s="463"/>
      <c r="DA2" s="463"/>
    </row>
    <row r="3" spans="1:105" s="462" customFormat="1" ht="12.5">
      <c r="A3" s="460"/>
      <c r="B3" s="463"/>
      <c r="E3" s="463"/>
      <c r="F3" s="463"/>
      <c r="G3" s="463"/>
      <c r="H3" s="463"/>
      <c r="I3" s="463"/>
      <c r="J3" s="463"/>
      <c r="K3" s="463"/>
      <c r="L3" s="463"/>
      <c r="M3" s="463"/>
      <c r="N3" s="463"/>
      <c r="O3" s="463"/>
      <c r="P3" s="463"/>
      <c r="Q3" s="463"/>
      <c r="R3" s="463"/>
      <c r="S3" s="463"/>
      <c r="T3" s="463"/>
      <c r="U3" s="463"/>
      <c r="V3" s="463"/>
      <c r="W3" s="463"/>
      <c r="X3" s="463"/>
      <c r="Y3" s="463"/>
      <c r="Z3" s="463"/>
      <c r="AA3" s="463"/>
      <c r="AB3" s="463"/>
      <c r="AC3" s="463"/>
      <c r="AD3" s="463"/>
      <c r="AE3" s="463"/>
      <c r="AF3" s="463"/>
      <c r="AG3" s="463"/>
      <c r="AH3" s="463"/>
      <c r="AI3" s="463"/>
      <c r="AJ3" s="463"/>
      <c r="AK3" s="463"/>
      <c r="AL3" s="463"/>
      <c r="AM3" s="463"/>
      <c r="AN3" s="463"/>
      <c r="AO3" s="463"/>
      <c r="AP3" s="463"/>
      <c r="AQ3" s="463"/>
      <c r="AR3" s="463"/>
      <c r="AS3" s="463"/>
      <c r="AT3" s="463"/>
      <c r="AU3" s="463"/>
      <c r="AV3" s="463"/>
      <c r="AW3" s="463"/>
      <c r="AX3" s="463"/>
      <c r="AY3" s="463"/>
      <c r="AZ3" s="463"/>
      <c r="BA3" s="463"/>
      <c r="BB3" s="463"/>
      <c r="BC3" s="463"/>
      <c r="BD3" s="463"/>
      <c r="BE3" s="463"/>
      <c r="BF3" s="463"/>
      <c r="BG3" s="463"/>
      <c r="BH3" s="463"/>
      <c r="BI3" s="463"/>
      <c r="BJ3" s="463"/>
      <c r="BK3" s="463"/>
      <c r="BL3" s="463"/>
      <c r="BM3" s="463"/>
      <c r="BN3" s="463"/>
      <c r="BO3" s="463"/>
      <c r="BP3" s="463"/>
      <c r="BQ3" s="463"/>
      <c r="BR3" s="463"/>
      <c r="BS3" s="463"/>
      <c r="BT3" s="463"/>
      <c r="BU3" s="463"/>
      <c r="BV3" s="463"/>
      <c r="BW3" s="463"/>
      <c r="BX3" s="463"/>
      <c r="BY3" s="463"/>
      <c r="BZ3" s="463"/>
      <c r="CA3" s="463"/>
      <c r="CB3" s="463"/>
      <c r="CC3" s="463"/>
      <c r="CD3" s="463"/>
      <c r="CE3" s="463"/>
      <c r="CF3" s="463"/>
      <c r="CG3" s="463"/>
      <c r="CH3" s="463"/>
      <c r="CI3" s="463"/>
      <c r="CJ3" s="463"/>
      <c r="CK3" s="463"/>
      <c r="CL3" s="463"/>
      <c r="CM3" s="463"/>
      <c r="CN3" s="463"/>
      <c r="CO3" s="463"/>
      <c r="CP3" s="463"/>
      <c r="CQ3" s="463"/>
      <c r="CR3" s="463"/>
      <c r="CS3" s="463"/>
      <c r="CT3" s="463"/>
      <c r="CU3" s="463"/>
      <c r="CV3" s="463"/>
      <c r="CW3" s="463"/>
      <c r="CX3" s="463"/>
      <c r="CY3" s="463"/>
      <c r="CZ3" s="463"/>
      <c r="DA3" s="463"/>
    </row>
    <row r="4" spans="1:105" s="456" customFormat="1" ht="28">
      <c r="A4" s="464"/>
      <c r="B4" s="465" t="s">
        <v>35</v>
      </c>
      <c r="G4" s="457"/>
      <c r="H4" s="458"/>
      <c r="I4" s="458"/>
      <c r="J4" s="458"/>
      <c r="K4" s="458"/>
    </row>
    <row r="5" spans="1:105" s="456" customFormat="1" ht="15.5">
      <c r="A5" s="464"/>
      <c r="B5" s="466"/>
      <c r="G5" s="457"/>
      <c r="H5" s="458"/>
      <c r="I5" s="458"/>
      <c r="J5" s="458"/>
      <c r="K5" s="458"/>
    </row>
    <row r="6" spans="1:105" s="456" customFormat="1" ht="12.5">
      <c r="A6" s="464"/>
      <c r="B6" s="467"/>
      <c r="G6" s="457"/>
      <c r="H6" s="458"/>
      <c r="I6" s="458"/>
      <c r="J6" s="458"/>
      <c r="K6" s="458"/>
    </row>
    <row r="7" spans="1:105" s="456" customFormat="1" ht="12.5">
      <c r="A7" s="468" t="s">
        <v>36</v>
      </c>
      <c r="B7" s="467" t="s">
        <v>37</v>
      </c>
      <c r="G7" s="457"/>
      <c r="H7" s="458"/>
      <c r="I7" s="458"/>
      <c r="J7" s="458"/>
      <c r="K7" s="458"/>
    </row>
    <row r="8" spans="1:105" s="456" customFormat="1" ht="37.5">
      <c r="A8" s="468" t="s">
        <v>36</v>
      </c>
      <c r="B8" s="467" t="s">
        <v>38</v>
      </c>
      <c r="G8" s="457"/>
      <c r="H8" s="458"/>
      <c r="I8" s="458"/>
      <c r="J8" s="458"/>
      <c r="K8" s="458"/>
    </row>
    <row r="9" spans="1:105" s="456" customFormat="1" ht="12.5">
      <c r="A9" s="468" t="s">
        <v>36</v>
      </c>
      <c r="B9" s="467" t="s">
        <v>39</v>
      </c>
      <c r="G9" s="457"/>
      <c r="H9" s="458"/>
      <c r="I9" s="458"/>
      <c r="J9" s="458"/>
      <c r="K9" s="458"/>
    </row>
    <row r="10" spans="1:105" s="456" customFormat="1" ht="25">
      <c r="A10" s="468" t="s">
        <v>36</v>
      </c>
      <c r="B10" s="469" t="s">
        <v>40</v>
      </c>
      <c r="G10" s="457"/>
      <c r="H10" s="458"/>
      <c r="I10" s="458"/>
      <c r="J10" s="458"/>
      <c r="K10" s="458"/>
    </row>
    <row r="11" spans="1:105" s="456" customFormat="1" ht="12.5">
      <c r="A11" s="468"/>
      <c r="B11" s="467"/>
      <c r="G11" s="457"/>
      <c r="H11" s="458"/>
      <c r="I11" s="458"/>
      <c r="J11" s="458"/>
      <c r="K11" s="458"/>
    </row>
    <row r="12" spans="1:105" s="456" customFormat="1" ht="25">
      <c r="A12" s="468" t="s">
        <v>36</v>
      </c>
      <c r="B12" s="469" t="s">
        <v>41</v>
      </c>
      <c r="G12" s="457"/>
      <c r="H12" s="458"/>
      <c r="I12" s="458"/>
      <c r="J12" s="458"/>
      <c r="K12" s="458"/>
    </row>
    <row r="13" spans="1:105" s="456" customFormat="1" ht="12.5">
      <c r="A13" s="468"/>
      <c r="B13" s="467"/>
      <c r="G13" s="457"/>
      <c r="H13" s="458"/>
      <c r="I13" s="458"/>
      <c r="J13" s="458"/>
      <c r="K13" s="458"/>
    </row>
    <row r="14" spans="1:105" s="456" customFormat="1" ht="25">
      <c r="A14" s="468" t="s">
        <v>36</v>
      </c>
      <c r="B14" s="470" t="s">
        <v>42</v>
      </c>
      <c r="G14" s="457"/>
      <c r="H14" s="458"/>
      <c r="I14" s="458"/>
      <c r="J14" s="458"/>
      <c r="K14" s="458"/>
    </row>
    <row r="15" spans="1:105" s="456" customFormat="1" ht="12.5">
      <c r="A15" s="468"/>
      <c r="B15" s="470"/>
      <c r="G15" s="457"/>
      <c r="H15" s="458"/>
      <c r="I15" s="458"/>
      <c r="J15" s="458"/>
      <c r="K15" s="458"/>
    </row>
    <row r="16" spans="1:105" s="456" customFormat="1" ht="25">
      <c r="A16" s="468" t="s">
        <v>36</v>
      </c>
      <c r="B16" s="469" t="s">
        <v>43</v>
      </c>
      <c r="G16" s="457"/>
      <c r="H16" s="458"/>
      <c r="I16" s="458"/>
      <c r="J16" s="458"/>
      <c r="K16" s="458"/>
    </row>
    <row r="17" spans="1:11" s="456" customFormat="1" ht="12.5">
      <c r="A17" s="468"/>
      <c r="B17" s="469"/>
      <c r="G17" s="457"/>
      <c r="H17" s="458"/>
      <c r="I17" s="458"/>
      <c r="J17" s="458"/>
      <c r="K17" s="458"/>
    </row>
    <row r="18" spans="1:11" s="459" customFormat="1" ht="12.5">
      <c r="A18" s="468" t="s">
        <v>36</v>
      </c>
      <c r="B18" s="470" t="s">
        <v>44</v>
      </c>
      <c r="C18" s="456"/>
      <c r="D18" s="456"/>
      <c r="E18" s="456"/>
      <c r="F18" s="456"/>
      <c r="G18" s="457"/>
      <c r="H18" s="458"/>
      <c r="I18" s="458"/>
      <c r="J18" s="458"/>
      <c r="K18" s="458"/>
    </row>
    <row r="19" spans="1:11" s="456" customFormat="1" ht="12.5">
      <c r="A19" s="468" t="s">
        <v>36</v>
      </c>
      <c r="B19" s="467" t="s">
        <v>45</v>
      </c>
      <c r="G19" s="457"/>
      <c r="H19" s="458"/>
      <c r="I19" s="458"/>
      <c r="J19" s="458"/>
      <c r="K19" s="458"/>
    </row>
    <row r="20" spans="1:11" s="456" customFormat="1" ht="12.5">
      <c r="A20" s="468" t="s">
        <v>36</v>
      </c>
      <c r="B20" s="467" t="s">
        <v>46</v>
      </c>
      <c r="G20" s="457"/>
      <c r="H20" s="458"/>
      <c r="I20" s="458"/>
      <c r="J20" s="458"/>
      <c r="K20" s="458"/>
    </row>
    <row r="21" spans="1:11" s="456" customFormat="1" ht="37.5">
      <c r="A21" s="454" t="s">
        <v>36</v>
      </c>
      <c r="B21" s="467" t="s">
        <v>1001</v>
      </c>
      <c r="G21" s="457"/>
      <c r="H21" s="458"/>
      <c r="I21" s="458"/>
      <c r="J21" s="458"/>
      <c r="K21" s="458"/>
    </row>
    <row r="22" spans="1:11" s="456" customFormat="1" ht="12.5">
      <c r="A22" s="468"/>
      <c r="B22" s="467"/>
      <c r="G22" s="457"/>
      <c r="H22" s="458"/>
      <c r="I22" s="458"/>
      <c r="J22" s="458"/>
      <c r="K22" s="458"/>
    </row>
    <row r="23" spans="1:11" s="456" customFormat="1" ht="25">
      <c r="A23" s="468" t="s">
        <v>36</v>
      </c>
      <c r="B23" s="469" t="s">
        <v>1002</v>
      </c>
      <c r="G23" s="457"/>
      <c r="H23" s="458"/>
      <c r="I23" s="458"/>
      <c r="J23" s="458"/>
      <c r="K23" s="458"/>
    </row>
    <row r="24" spans="1:11" s="456" customFormat="1" ht="12.5">
      <c r="A24" s="468"/>
      <c r="B24" s="467"/>
      <c r="G24" s="457"/>
      <c r="H24" s="458"/>
      <c r="I24" s="458"/>
      <c r="J24" s="458"/>
      <c r="K24" s="458"/>
    </row>
    <row r="25" spans="1:11" s="456" customFormat="1" ht="25">
      <c r="A25" s="454" t="s">
        <v>36</v>
      </c>
      <c r="B25" s="471" t="s">
        <v>1003</v>
      </c>
      <c r="G25" s="457"/>
      <c r="H25" s="458"/>
      <c r="I25" s="458"/>
      <c r="J25" s="458"/>
      <c r="K25" s="458"/>
    </row>
    <row r="26" spans="1:11" s="456" customFormat="1" ht="12.5">
      <c r="A26" s="472"/>
      <c r="B26" s="473"/>
      <c r="G26" s="457"/>
      <c r="H26" s="458"/>
      <c r="I26" s="458"/>
      <c r="J26" s="458"/>
      <c r="K26" s="458"/>
    </row>
    <row r="27" spans="1:11" s="456" customFormat="1" ht="12.5">
      <c r="A27" s="454" t="s">
        <v>36</v>
      </c>
      <c r="B27" s="473" t="s">
        <v>1004</v>
      </c>
      <c r="G27" s="457"/>
      <c r="H27" s="458"/>
      <c r="I27" s="458"/>
      <c r="J27" s="458"/>
      <c r="K27" s="458"/>
    </row>
    <row r="28" spans="1:11" s="456" customFormat="1" ht="12.5">
      <c r="A28" s="454" t="s">
        <v>36</v>
      </c>
      <c r="B28" s="473" t="s">
        <v>1005</v>
      </c>
      <c r="G28" s="457"/>
      <c r="H28" s="458"/>
      <c r="I28" s="458"/>
      <c r="J28" s="458"/>
      <c r="K28" s="458"/>
    </row>
    <row r="29" spans="1:11" s="456" customFormat="1" ht="25">
      <c r="A29" s="454" t="s">
        <v>36</v>
      </c>
      <c r="B29" s="471" t="s">
        <v>50</v>
      </c>
      <c r="G29" s="457"/>
      <c r="H29" s="458"/>
      <c r="I29" s="458"/>
      <c r="J29" s="458"/>
      <c r="K29" s="458"/>
    </row>
    <row r="30" spans="1:11" s="456" customFormat="1" ht="12.5">
      <c r="A30" s="472"/>
      <c r="B30" s="455"/>
      <c r="G30" s="457"/>
      <c r="H30" s="458"/>
      <c r="I30" s="458"/>
      <c r="J30" s="458"/>
      <c r="K30" s="458"/>
    </row>
    <row r="31" spans="1:11" s="459" customFormat="1" ht="25">
      <c r="A31" s="468" t="s">
        <v>36</v>
      </c>
      <c r="B31" s="474" t="s">
        <v>51</v>
      </c>
      <c r="C31" s="456"/>
      <c r="D31" s="456"/>
      <c r="E31" s="456"/>
      <c r="F31" s="456"/>
      <c r="G31" s="457"/>
      <c r="H31" s="458"/>
      <c r="I31" s="458"/>
      <c r="J31" s="458"/>
      <c r="K31" s="458"/>
    </row>
    <row r="32" spans="1:11" s="459" customFormat="1" ht="12.5">
      <c r="A32" s="468"/>
      <c r="B32" s="455"/>
      <c r="C32" s="456"/>
      <c r="D32" s="456"/>
      <c r="E32" s="456"/>
      <c r="F32" s="456"/>
      <c r="G32" s="457"/>
      <c r="H32" s="458"/>
      <c r="I32" s="458"/>
      <c r="J32" s="458"/>
      <c r="K32" s="458"/>
    </row>
    <row r="33" spans="1:11" s="456" customFormat="1" ht="12.5">
      <c r="A33" s="468" t="s">
        <v>36</v>
      </c>
      <c r="B33" s="467" t="s">
        <v>1006</v>
      </c>
      <c r="G33" s="457"/>
      <c r="H33" s="458"/>
      <c r="I33" s="458"/>
      <c r="J33" s="458"/>
      <c r="K33" s="458"/>
    </row>
    <row r="34" spans="1:11" s="456" customFormat="1" ht="12.5">
      <c r="A34" s="468" t="s">
        <v>36</v>
      </c>
      <c r="B34" s="467" t="s">
        <v>53</v>
      </c>
      <c r="G34" s="457"/>
      <c r="H34" s="458"/>
      <c r="I34" s="458"/>
      <c r="J34" s="458"/>
      <c r="K34" s="458"/>
    </row>
    <row r="35" spans="1:11" s="478" customFormat="1" ht="50">
      <c r="A35" s="454" t="s">
        <v>36</v>
      </c>
      <c r="B35" s="475" t="s">
        <v>54</v>
      </c>
      <c r="C35" s="476"/>
      <c r="D35" s="477"/>
      <c r="E35" s="477"/>
      <c r="F35" s="477"/>
    </row>
    <row r="36" spans="1:11" s="478" customFormat="1" ht="112.5">
      <c r="A36" s="460"/>
      <c r="B36" s="479" t="s">
        <v>1007</v>
      </c>
      <c r="C36" s="480"/>
      <c r="D36" s="477"/>
      <c r="E36" s="477"/>
      <c r="F36" s="477"/>
    </row>
    <row r="37" spans="1:11" s="459" customFormat="1" ht="12.5">
      <c r="A37" s="468" t="s">
        <v>36</v>
      </c>
      <c r="B37" s="481" t="s">
        <v>56</v>
      </c>
      <c r="C37" s="456"/>
      <c r="D37" s="456"/>
      <c r="E37" s="456"/>
      <c r="F37" s="456"/>
      <c r="G37" s="457"/>
      <c r="H37" s="458"/>
      <c r="I37" s="458"/>
      <c r="J37" s="458"/>
      <c r="K37" s="458"/>
    </row>
    <row r="38" spans="1:11" s="459" customFormat="1" ht="12.5">
      <c r="A38" s="464"/>
      <c r="B38" s="471"/>
      <c r="C38" s="456"/>
      <c r="D38" s="456"/>
      <c r="E38" s="456"/>
      <c r="F38" s="456"/>
      <c r="G38" s="457"/>
      <c r="H38" s="458"/>
      <c r="I38" s="458"/>
      <c r="J38" s="458"/>
      <c r="K38" s="458"/>
    </row>
    <row r="39" spans="1:11" s="459" customFormat="1" ht="14">
      <c r="A39" s="472"/>
      <c r="B39" s="482" t="s">
        <v>57</v>
      </c>
      <c r="C39" s="456"/>
      <c r="D39" s="456"/>
      <c r="E39" s="456"/>
      <c r="F39" s="456"/>
      <c r="G39" s="457"/>
      <c r="H39" s="458"/>
      <c r="I39" s="458"/>
      <c r="J39" s="458"/>
      <c r="K39" s="458"/>
    </row>
    <row r="40" spans="1:11" s="458" customFormat="1" ht="12.5">
      <c r="A40" s="472"/>
      <c r="B40" s="471"/>
      <c r="C40" s="456"/>
      <c r="D40" s="456"/>
      <c r="E40" s="456"/>
      <c r="F40" s="456"/>
      <c r="G40" s="457"/>
    </row>
    <row r="41" spans="1:11" s="459" customFormat="1" ht="25">
      <c r="A41" s="454" t="s">
        <v>36</v>
      </c>
      <c r="B41" s="483" t="s">
        <v>1008</v>
      </c>
      <c r="C41" s="456"/>
      <c r="D41" s="456"/>
      <c r="E41" s="456"/>
      <c r="F41" s="456"/>
      <c r="G41" s="457"/>
      <c r="H41" s="458"/>
      <c r="I41" s="458"/>
      <c r="J41" s="458"/>
      <c r="K41" s="458"/>
    </row>
    <row r="42" spans="1:11" s="459" customFormat="1" ht="12.5">
      <c r="A42" s="454"/>
      <c r="B42" s="467"/>
      <c r="C42" s="456"/>
      <c r="D42" s="456"/>
      <c r="E42" s="456"/>
      <c r="F42" s="456"/>
      <c r="G42" s="457"/>
      <c r="H42" s="458"/>
      <c r="I42" s="458"/>
      <c r="J42" s="458"/>
      <c r="K42" s="458"/>
    </row>
    <row r="43" spans="1:11" s="459" customFormat="1" ht="37.5">
      <c r="A43" s="454" t="s">
        <v>36</v>
      </c>
      <c r="B43" s="467" t="s">
        <v>58</v>
      </c>
      <c r="C43" s="456"/>
      <c r="D43" s="456"/>
      <c r="E43" s="456"/>
      <c r="F43" s="456"/>
      <c r="G43" s="457"/>
      <c r="H43" s="458"/>
      <c r="I43" s="458"/>
      <c r="J43" s="458"/>
      <c r="K43" s="458"/>
    </row>
    <row r="44" spans="1:11" s="459" customFormat="1" ht="12.5">
      <c r="A44" s="454"/>
      <c r="B44" s="467"/>
      <c r="C44" s="456"/>
      <c r="D44" s="456"/>
      <c r="E44" s="456"/>
      <c r="F44" s="456"/>
      <c r="G44" s="457"/>
      <c r="H44" s="458"/>
      <c r="I44" s="458"/>
      <c r="J44" s="458"/>
      <c r="K44" s="458"/>
    </row>
    <row r="45" spans="1:11" s="459" customFormat="1" ht="25">
      <c r="A45" s="454" t="s">
        <v>36</v>
      </c>
      <c r="B45" s="467" t="s">
        <v>59</v>
      </c>
      <c r="C45" s="456"/>
      <c r="D45" s="456"/>
      <c r="E45" s="456"/>
      <c r="F45" s="456"/>
      <c r="G45" s="457"/>
      <c r="H45" s="458"/>
      <c r="I45" s="458"/>
      <c r="J45" s="458"/>
      <c r="K45" s="458"/>
    </row>
    <row r="46" spans="1:11" s="459" customFormat="1" ht="12.5">
      <c r="A46" s="454"/>
      <c r="B46" s="467"/>
      <c r="C46" s="456"/>
      <c r="D46" s="456"/>
      <c r="E46" s="456"/>
      <c r="F46" s="456"/>
      <c r="G46" s="457"/>
      <c r="H46" s="458"/>
      <c r="I46" s="458"/>
      <c r="J46" s="458"/>
      <c r="K46" s="458"/>
    </row>
    <row r="47" spans="1:11" s="459" customFormat="1" ht="25">
      <c r="A47" s="454" t="s">
        <v>36</v>
      </c>
      <c r="B47" s="483" t="s">
        <v>60</v>
      </c>
      <c r="C47" s="456"/>
      <c r="D47" s="456"/>
      <c r="E47" s="456"/>
      <c r="F47" s="456"/>
      <c r="G47" s="457"/>
      <c r="H47" s="458"/>
      <c r="I47" s="458"/>
      <c r="J47" s="458"/>
      <c r="K47" s="458"/>
    </row>
    <row r="48" spans="1:11" s="459" customFormat="1" ht="12.5">
      <c r="A48" s="454"/>
      <c r="B48" s="473"/>
      <c r="C48" s="456"/>
      <c r="D48" s="456"/>
      <c r="E48" s="456"/>
      <c r="F48" s="456"/>
      <c r="G48" s="457"/>
      <c r="H48" s="458"/>
      <c r="I48" s="458"/>
      <c r="J48" s="458"/>
      <c r="K48" s="458"/>
    </row>
    <row r="49" spans="1:11" s="459" customFormat="1" ht="25">
      <c r="A49" s="454" t="s">
        <v>36</v>
      </c>
      <c r="B49" s="483" t="s">
        <v>61</v>
      </c>
      <c r="C49" s="456"/>
      <c r="D49" s="456"/>
      <c r="E49" s="456"/>
      <c r="F49" s="456"/>
      <c r="G49" s="457"/>
      <c r="H49" s="458"/>
      <c r="I49" s="458"/>
      <c r="J49" s="458"/>
      <c r="K49" s="458"/>
    </row>
    <row r="50" spans="1:11" s="459" customFormat="1" ht="12.5">
      <c r="A50" s="454"/>
      <c r="B50" s="473"/>
      <c r="C50" s="456"/>
      <c r="D50" s="456"/>
      <c r="E50" s="456"/>
      <c r="F50" s="456"/>
      <c r="G50" s="457"/>
      <c r="H50" s="458"/>
      <c r="I50" s="458"/>
      <c r="J50" s="458"/>
      <c r="K50" s="458"/>
    </row>
    <row r="51" spans="1:11" s="459" customFormat="1" ht="12.5">
      <c r="A51" s="454" t="s">
        <v>36</v>
      </c>
      <c r="B51" s="455" t="s">
        <v>63</v>
      </c>
      <c r="C51" s="456"/>
      <c r="D51" s="456"/>
      <c r="E51" s="456"/>
      <c r="F51" s="456"/>
      <c r="G51" s="457"/>
      <c r="H51" s="458"/>
      <c r="I51" s="458"/>
      <c r="J51" s="458"/>
      <c r="K51" s="458"/>
    </row>
    <row r="52" spans="1:11" s="459" customFormat="1" ht="12.5">
      <c r="A52" s="454" t="s">
        <v>36</v>
      </c>
      <c r="B52" s="455" t="s">
        <v>64</v>
      </c>
      <c r="C52" s="456"/>
      <c r="D52" s="456"/>
      <c r="E52" s="456"/>
      <c r="F52" s="456"/>
      <c r="G52" s="457"/>
      <c r="H52" s="458"/>
      <c r="I52" s="458"/>
      <c r="J52" s="458"/>
      <c r="K52" s="458"/>
    </row>
    <row r="53" spans="1:11" s="459" customFormat="1" ht="37.5">
      <c r="A53" s="454" t="s">
        <v>36</v>
      </c>
      <c r="B53" s="483" t="s">
        <v>65</v>
      </c>
      <c r="C53" s="456"/>
      <c r="D53" s="456"/>
      <c r="E53" s="456"/>
      <c r="F53" s="456"/>
      <c r="G53" s="457"/>
      <c r="H53" s="458"/>
      <c r="I53" s="458"/>
      <c r="J53" s="458"/>
      <c r="K53" s="458"/>
    </row>
    <row r="54" spans="1:11" s="459" customFormat="1" ht="12.5">
      <c r="A54" s="454"/>
      <c r="B54" s="484"/>
      <c r="C54" s="456"/>
      <c r="D54" s="456"/>
      <c r="E54" s="456"/>
      <c r="F54" s="456"/>
      <c r="G54" s="457"/>
      <c r="H54" s="458"/>
      <c r="I54" s="458"/>
      <c r="J54" s="458"/>
      <c r="K54" s="458"/>
    </row>
    <row r="55" spans="1:11" s="459" customFormat="1" ht="25">
      <c r="A55" s="454"/>
      <c r="B55" s="471" t="s">
        <v>66</v>
      </c>
      <c r="C55" s="456"/>
      <c r="D55" s="456"/>
      <c r="E55" s="456"/>
      <c r="F55" s="456"/>
      <c r="G55" s="457"/>
      <c r="H55" s="458"/>
      <c r="I55" s="458"/>
      <c r="J55" s="458"/>
      <c r="K55" s="458"/>
    </row>
    <row r="56" spans="1:11" s="459" customFormat="1" ht="12.5">
      <c r="A56" s="454"/>
      <c r="B56" s="484"/>
      <c r="C56" s="456"/>
      <c r="D56" s="456"/>
      <c r="E56" s="456"/>
      <c r="F56" s="456"/>
      <c r="G56" s="457"/>
      <c r="H56" s="458"/>
      <c r="I56" s="458"/>
      <c r="J56" s="458"/>
      <c r="K56" s="458"/>
    </row>
  </sheetData>
  <sheetProtection algorithmName="SHA-512" hashValue="PSvaNJLuMrXNC+/uw4pSzPls6XRAAKD4D2oJBdZHXfTRtterJyKmcVdgIDQso8MSrlR+ML9bzPU9o03FpG8Rbg==" saltValue="T6I5I/BhrfSaIz+oiP9Llg==" spinCount="100000" sheet="1" selectLockedCells="1"/>
  <pageMargins left="0.6692913385826772" right="0.15748031496062992" top="0.59055118110236227" bottom="0.59055118110236227" header="0.51181102362204722" footer="0.31496062992125984"/>
  <pageSetup paperSize="9" orientation="portrait" blackAndWhite="1" r:id="rId1"/>
  <headerFooter alignWithMargins="0">
    <oddFooter>Stran &amp;P od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view="pageLayout" zoomScaleNormal="100" zoomScaleSheetLayoutView="145" workbookViewId="0">
      <selection activeCell="F22" sqref="F22"/>
    </sheetView>
  </sheetViews>
  <sheetFormatPr defaultRowHeight="13"/>
  <cols>
    <col min="1" max="1" width="6.1796875" style="486" customWidth="1"/>
    <col min="2" max="2" width="56.7265625" style="497" customWidth="1"/>
    <col min="3" max="4" width="5.54296875" style="488" customWidth="1"/>
    <col min="5" max="5" width="3.54296875" style="488" customWidth="1"/>
    <col min="6" max="6" width="14.453125" style="497" customWidth="1"/>
    <col min="7" max="256" width="9.1796875" style="517"/>
    <col min="257" max="257" width="6.1796875" style="517" customWidth="1"/>
    <col min="258" max="258" width="56.7265625" style="517" customWidth="1"/>
    <col min="259" max="260" width="5.54296875" style="517" customWidth="1"/>
    <col min="261" max="261" width="3.54296875" style="517" customWidth="1"/>
    <col min="262" max="262" width="14.453125" style="517" customWidth="1"/>
    <col min="263" max="512" width="9.1796875" style="517"/>
    <col min="513" max="513" width="6.1796875" style="517" customWidth="1"/>
    <col min="514" max="514" width="56.7265625" style="517" customWidth="1"/>
    <col min="515" max="516" width="5.54296875" style="517" customWidth="1"/>
    <col min="517" max="517" width="3.54296875" style="517" customWidth="1"/>
    <col min="518" max="518" width="14.453125" style="517" customWidth="1"/>
    <col min="519" max="768" width="9.1796875" style="517"/>
    <col min="769" max="769" width="6.1796875" style="517" customWidth="1"/>
    <col min="770" max="770" width="56.7265625" style="517" customWidth="1"/>
    <col min="771" max="772" width="5.54296875" style="517" customWidth="1"/>
    <col min="773" max="773" width="3.54296875" style="517" customWidth="1"/>
    <col min="774" max="774" width="14.453125" style="517" customWidth="1"/>
    <col min="775" max="1024" width="9.1796875" style="517"/>
    <col min="1025" max="1025" width="6.1796875" style="517" customWidth="1"/>
    <col min="1026" max="1026" width="56.7265625" style="517" customWidth="1"/>
    <col min="1027" max="1028" width="5.54296875" style="517" customWidth="1"/>
    <col min="1029" max="1029" width="3.54296875" style="517" customWidth="1"/>
    <col min="1030" max="1030" width="14.453125" style="517" customWidth="1"/>
    <col min="1031" max="1280" width="9.1796875" style="517"/>
    <col min="1281" max="1281" width="6.1796875" style="517" customWidth="1"/>
    <col min="1282" max="1282" width="56.7265625" style="517" customWidth="1"/>
    <col min="1283" max="1284" width="5.54296875" style="517" customWidth="1"/>
    <col min="1285" max="1285" width="3.54296875" style="517" customWidth="1"/>
    <col min="1286" max="1286" width="14.453125" style="517" customWidth="1"/>
    <col min="1287" max="1536" width="9.1796875" style="517"/>
    <col min="1537" max="1537" width="6.1796875" style="517" customWidth="1"/>
    <col min="1538" max="1538" width="56.7265625" style="517" customWidth="1"/>
    <col min="1539" max="1540" width="5.54296875" style="517" customWidth="1"/>
    <col min="1541" max="1541" width="3.54296875" style="517" customWidth="1"/>
    <col min="1542" max="1542" width="14.453125" style="517" customWidth="1"/>
    <col min="1543" max="1792" width="9.1796875" style="517"/>
    <col min="1793" max="1793" width="6.1796875" style="517" customWidth="1"/>
    <col min="1794" max="1794" width="56.7265625" style="517" customWidth="1"/>
    <col min="1795" max="1796" width="5.54296875" style="517" customWidth="1"/>
    <col min="1797" max="1797" width="3.54296875" style="517" customWidth="1"/>
    <col min="1798" max="1798" width="14.453125" style="517" customWidth="1"/>
    <col min="1799" max="2048" width="9.1796875" style="517"/>
    <col min="2049" max="2049" width="6.1796875" style="517" customWidth="1"/>
    <col min="2050" max="2050" width="56.7265625" style="517" customWidth="1"/>
    <col min="2051" max="2052" width="5.54296875" style="517" customWidth="1"/>
    <col min="2053" max="2053" width="3.54296875" style="517" customWidth="1"/>
    <col min="2054" max="2054" width="14.453125" style="517" customWidth="1"/>
    <col min="2055" max="2304" width="9.1796875" style="517"/>
    <col min="2305" max="2305" width="6.1796875" style="517" customWidth="1"/>
    <col min="2306" max="2306" width="56.7265625" style="517" customWidth="1"/>
    <col min="2307" max="2308" width="5.54296875" style="517" customWidth="1"/>
    <col min="2309" max="2309" width="3.54296875" style="517" customWidth="1"/>
    <col min="2310" max="2310" width="14.453125" style="517" customWidth="1"/>
    <col min="2311" max="2560" width="9.1796875" style="517"/>
    <col min="2561" max="2561" width="6.1796875" style="517" customWidth="1"/>
    <col min="2562" max="2562" width="56.7265625" style="517" customWidth="1"/>
    <col min="2563" max="2564" width="5.54296875" style="517" customWidth="1"/>
    <col min="2565" max="2565" width="3.54296875" style="517" customWidth="1"/>
    <col min="2566" max="2566" width="14.453125" style="517" customWidth="1"/>
    <col min="2567" max="2816" width="9.1796875" style="517"/>
    <col min="2817" max="2817" width="6.1796875" style="517" customWidth="1"/>
    <col min="2818" max="2818" width="56.7265625" style="517" customWidth="1"/>
    <col min="2819" max="2820" width="5.54296875" style="517" customWidth="1"/>
    <col min="2821" max="2821" width="3.54296875" style="517" customWidth="1"/>
    <col min="2822" max="2822" width="14.453125" style="517" customWidth="1"/>
    <col min="2823" max="3072" width="9.1796875" style="517"/>
    <col min="3073" max="3073" width="6.1796875" style="517" customWidth="1"/>
    <col min="3074" max="3074" width="56.7265625" style="517" customWidth="1"/>
    <col min="3075" max="3076" width="5.54296875" style="517" customWidth="1"/>
    <col min="3077" max="3077" width="3.54296875" style="517" customWidth="1"/>
    <col min="3078" max="3078" width="14.453125" style="517" customWidth="1"/>
    <col min="3079" max="3328" width="9.1796875" style="517"/>
    <col min="3329" max="3329" width="6.1796875" style="517" customWidth="1"/>
    <col min="3330" max="3330" width="56.7265625" style="517" customWidth="1"/>
    <col min="3331" max="3332" width="5.54296875" style="517" customWidth="1"/>
    <col min="3333" max="3333" width="3.54296875" style="517" customWidth="1"/>
    <col min="3334" max="3334" width="14.453125" style="517" customWidth="1"/>
    <col min="3335" max="3584" width="9.1796875" style="517"/>
    <col min="3585" max="3585" width="6.1796875" style="517" customWidth="1"/>
    <col min="3586" max="3586" width="56.7265625" style="517" customWidth="1"/>
    <col min="3587" max="3588" width="5.54296875" style="517" customWidth="1"/>
    <col min="3589" max="3589" width="3.54296875" style="517" customWidth="1"/>
    <col min="3590" max="3590" width="14.453125" style="517" customWidth="1"/>
    <col min="3591" max="3840" width="9.1796875" style="517"/>
    <col min="3841" max="3841" width="6.1796875" style="517" customWidth="1"/>
    <col min="3842" max="3842" width="56.7265625" style="517" customWidth="1"/>
    <col min="3843" max="3844" width="5.54296875" style="517" customWidth="1"/>
    <col min="3845" max="3845" width="3.54296875" style="517" customWidth="1"/>
    <col min="3846" max="3846" width="14.453125" style="517" customWidth="1"/>
    <col min="3847" max="4096" width="9.1796875" style="517"/>
    <col min="4097" max="4097" width="6.1796875" style="517" customWidth="1"/>
    <col min="4098" max="4098" width="56.7265625" style="517" customWidth="1"/>
    <col min="4099" max="4100" width="5.54296875" style="517" customWidth="1"/>
    <col min="4101" max="4101" width="3.54296875" style="517" customWidth="1"/>
    <col min="4102" max="4102" width="14.453125" style="517" customWidth="1"/>
    <col min="4103" max="4352" width="9.1796875" style="517"/>
    <col min="4353" max="4353" width="6.1796875" style="517" customWidth="1"/>
    <col min="4354" max="4354" width="56.7265625" style="517" customWidth="1"/>
    <col min="4355" max="4356" width="5.54296875" style="517" customWidth="1"/>
    <col min="4357" max="4357" width="3.54296875" style="517" customWidth="1"/>
    <col min="4358" max="4358" width="14.453125" style="517" customWidth="1"/>
    <col min="4359" max="4608" width="9.1796875" style="517"/>
    <col min="4609" max="4609" width="6.1796875" style="517" customWidth="1"/>
    <col min="4610" max="4610" width="56.7265625" style="517" customWidth="1"/>
    <col min="4611" max="4612" width="5.54296875" style="517" customWidth="1"/>
    <col min="4613" max="4613" width="3.54296875" style="517" customWidth="1"/>
    <col min="4614" max="4614" width="14.453125" style="517" customWidth="1"/>
    <col min="4615" max="4864" width="9.1796875" style="517"/>
    <col min="4865" max="4865" width="6.1796875" style="517" customWidth="1"/>
    <col min="4866" max="4866" width="56.7265625" style="517" customWidth="1"/>
    <col min="4867" max="4868" width="5.54296875" style="517" customWidth="1"/>
    <col min="4869" max="4869" width="3.54296875" style="517" customWidth="1"/>
    <col min="4870" max="4870" width="14.453125" style="517" customWidth="1"/>
    <col min="4871" max="5120" width="9.1796875" style="517"/>
    <col min="5121" max="5121" width="6.1796875" style="517" customWidth="1"/>
    <col min="5122" max="5122" width="56.7265625" style="517" customWidth="1"/>
    <col min="5123" max="5124" width="5.54296875" style="517" customWidth="1"/>
    <col min="5125" max="5125" width="3.54296875" style="517" customWidth="1"/>
    <col min="5126" max="5126" width="14.453125" style="517" customWidth="1"/>
    <col min="5127" max="5376" width="9.1796875" style="517"/>
    <col min="5377" max="5377" width="6.1796875" style="517" customWidth="1"/>
    <col min="5378" max="5378" width="56.7265625" style="517" customWidth="1"/>
    <col min="5379" max="5380" width="5.54296875" style="517" customWidth="1"/>
    <col min="5381" max="5381" width="3.54296875" style="517" customWidth="1"/>
    <col min="5382" max="5382" width="14.453125" style="517" customWidth="1"/>
    <col min="5383" max="5632" width="9.1796875" style="517"/>
    <col min="5633" max="5633" width="6.1796875" style="517" customWidth="1"/>
    <col min="5634" max="5634" width="56.7265625" style="517" customWidth="1"/>
    <col min="5635" max="5636" width="5.54296875" style="517" customWidth="1"/>
    <col min="5637" max="5637" width="3.54296875" style="517" customWidth="1"/>
    <col min="5638" max="5638" width="14.453125" style="517" customWidth="1"/>
    <col min="5639" max="5888" width="9.1796875" style="517"/>
    <col min="5889" max="5889" width="6.1796875" style="517" customWidth="1"/>
    <col min="5890" max="5890" width="56.7265625" style="517" customWidth="1"/>
    <col min="5891" max="5892" width="5.54296875" style="517" customWidth="1"/>
    <col min="5893" max="5893" width="3.54296875" style="517" customWidth="1"/>
    <col min="5894" max="5894" width="14.453125" style="517" customWidth="1"/>
    <col min="5895" max="6144" width="9.1796875" style="517"/>
    <col min="6145" max="6145" width="6.1796875" style="517" customWidth="1"/>
    <col min="6146" max="6146" width="56.7265625" style="517" customWidth="1"/>
    <col min="6147" max="6148" width="5.54296875" style="517" customWidth="1"/>
    <col min="6149" max="6149" width="3.54296875" style="517" customWidth="1"/>
    <col min="6150" max="6150" width="14.453125" style="517" customWidth="1"/>
    <col min="6151" max="6400" width="9.1796875" style="517"/>
    <col min="6401" max="6401" width="6.1796875" style="517" customWidth="1"/>
    <col min="6402" max="6402" width="56.7265625" style="517" customWidth="1"/>
    <col min="6403" max="6404" width="5.54296875" style="517" customWidth="1"/>
    <col min="6405" max="6405" width="3.54296875" style="517" customWidth="1"/>
    <col min="6406" max="6406" width="14.453125" style="517" customWidth="1"/>
    <col min="6407" max="6656" width="9.1796875" style="517"/>
    <col min="6657" max="6657" width="6.1796875" style="517" customWidth="1"/>
    <col min="6658" max="6658" width="56.7265625" style="517" customWidth="1"/>
    <col min="6659" max="6660" width="5.54296875" style="517" customWidth="1"/>
    <col min="6661" max="6661" width="3.54296875" style="517" customWidth="1"/>
    <col min="6662" max="6662" width="14.453125" style="517" customWidth="1"/>
    <col min="6663" max="6912" width="9.1796875" style="517"/>
    <col min="6913" max="6913" width="6.1796875" style="517" customWidth="1"/>
    <col min="6914" max="6914" width="56.7265625" style="517" customWidth="1"/>
    <col min="6915" max="6916" width="5.54296875" style="517" customWidth="1"/>
    <col min="6917" max="6917" width="3.54296875" style="517" customWidth="1"/>
    <col min="6918" max="6918" width="14.453125" style="517" customWidth="1"/>
    <col min="6919" max="7168" width="9.1796875" style="517"/>
    <col min="7169" max="7169" width="6.1796875" style="517" customWidth="1"/>
    <col min="7170" max="7170" width="56.7265625" style="517" customWidth="1"/>
    <col min="7171" max="7172" width="5.54296875" style="517" customWidth="1"/>
    <col min="7173" max="7173" width="3.54296875" style="517" customWidth="1"/>
    <col min="7174" max="7174" width="14.453125" style="517" customWidth="1"/>
    <col min="7175" max="7424" width="9.1796875" style="517"/>
    <col min="7425" max="7425" width="6.1796875" style="517" customWidth="1"/>
    <col min="7426" max="7426" width="56.7265625" style="517" customWidth="1"/>
    <col min="7427" max="7428" width="5.54296875" style="517" customWidth="1"/>
    <col min="7429" max="7429" width="3.54296875" style="517" customWidth="1"/>
    <col min="7430" max="7430" width="14.453125" style="517" customWidth="1"/>
    <col min="7431" max="7680" width="9.1796875" style="517"/>
    <col min="7681" max="7681" width="6.1796875" style="517" customWidth="1"/>
    <col min="7682" max="7682" width="56.7265625" style="517" customWidth="1"/>
    <col min="7683" max="7684" width="5.54296875" style="517" customWidth="1"/>
    <col min="7685" max="7685" width="3.54296875" style="517" customWidth="1"/>
    <col min="7686" max="7686" width="14.453125" style="517" customWidth="1"/>
    <col min="7687" max="7936" width="9.1796875" style="517"/>
    <col min="7937" max="7937" width="6.1796875" style="517" customWidth="1"/>
    <col min="7938" max="7938" width="56.7265625" style="517" customWidth="1"/>
    <col min="7939" max="7940" width="5.54296875" style="517" customWidth="1"/>
    <col min="7941" max="7941" width="3.54296875" style="517" customWidth="1"/>
    <col min="7942" max="7942" width="14.453125" style="517" customWidth="1"/>
    <col min="7943" max="8192" width="9.1796875" style="517"/>
    <col min="8193" max="8193" width="6.1796875" style="517" customWidth="1"/>
    <col min="8194" max="8194" width="56.7265625" style="517" customWidth="1"/>
    <col min="8195" max="8196" width="5.54296875" style="517" customWidth="1"/>
    <col min="8197" max="8197" width="3.54296875" style="517" customWidth="1"/>
    <col min="8198" max="8198" width="14.453125" style="517" customWidth="1"/>
    <col min="8199" max="8448" width="9.1796875" style="517"/>
    <col min="8449" max="8449" width="6.1796875" style="517" customWidth="1"/>
    <col min="8450" max="8450" width="56.7265625" style="517" customWidth="1"/>
    <col min="8451" max="8452" width="5.54296875" style="517" customWidth="1"/>
    <col min="8453" max="8453" width="3.54296875" style="517" customWidth="1"/>
    <col min="8454" max="8454" width="14.453125" style="517" customWidth="1"/>
    <col min="8455" max="8704" width="9.1796875" style="517"/>
    <col min="8705" max="8705" width="6.1796875" style="517" customWidth="1"/>
    <col min="8706" max="8706" width="56.7265625" style="517" customWidth="1"/>
    <col min="8707" max="8708" width="5.54296875" style="517" customWidth="1"/>
    <col min="8709" max="8709" width="3.54296875" style="517" customWidth="1"/>
    <col min="8710" max="8710" width="14.453125" style="517" customWidth="1"/>
    <col min="8711" max="8960" width="9.1796875" style="517"/>
    <col min="8961" max="8961" width="6.1796875" style="517" customWidth="1"/>
    <col min="8962" max="8962" width="56.7265625" style="517" customWidth="1"/>
    <col min="8963" max="8964" width="5.54296875" style="517" customWidth="1"/>
    <col min="8965" max="8965" width="3.54296875" style="517" customWidth="1"/>
    <col min="8966" max="8966" width="14.453125" style="517" customWidth="1"/>
    <col min="8967" max="9216" width="9.1796875" style="517"/>
    <col min="9217" max="9217" width="6.1796875" style="517" customWidth="1"/>
    <col min="9218" max="9218" width="56.7265625" style="517" customWidth="1"/>
    <col min="9219" max="9220" width="5.54296875" style="517" customWidth="1"/>
    <col min="9221" max="9221" width="3.54296875" style="517" customWidth="1"/>
    <col min="9222" max="9222" width="14.453125" style="517" customWidth="1"/>
    <col min="9223" max="9472" width="9.1796875" style="517"/>
    <col min="9473" max="9473" width="6.1796875" style="517" customWidth="1"/>
    <col min="9474" max="9474" width="56.7265625" style="517" customWidth="1"/>
    <col min="9475" max="9476" width="5.54296875" style="517" customWidth="1"/>
    <col min="9477" max="9477" width="3.54296875" style="517" customWidth="1"/>
    <col min="9478" max="9478" width="14.453125" style="517" customWidth="1"/>
    <col min="9479" max="9728" width="9.1796875" style="517"/>
    <col min="9729" max="9729" width="6.1796875" style="517" customWidth="1"/>
    <col min="9730" max="9730" width="56.7265625" style="517" customWidth="1"/>
    <col min="9731" max="9732" width="5.54296875" style="517" customWidth="1"/>
    <col min="9733" max="9733" width="3.54296875" style="517" customWidth="1"/>
    <col min="9734" max="9734" width="14.453125" style="517" customWidth="1"/>
    <col min="9735" max="9984" width="9.1796875" style="517"/>
    <col min="9985" max="9985" width="6.1796875" style="517" customWidth="1"/>
    <col min="9986" max="9986" width="56.7265625" style="517" customWidth="1"/>
    <col min="9987" max="9988" width="5.54296875" style="517" customWidth="1"/>
    <col min="9989" max="9989" width="3.54296875" style="517" customWidth="1"/>
    <col min="9990" max="9990" width="14.453125" style="517" customWidth="1"/>
    <col min="9991" max="10240" width="9.1796875" style="517"/>
    <col min="10241" max="10241" width="6.1796875" style="517" customWidth="1"/>
    <col min="10242" max="10242" width="56.7265625" style="517" customWidth="1"/>
    <col min="10243" max="10244" width="5.54296875" style="517" customWidth="1"/>
    <col min="10245" max="10245" width="3.54296875" style="517" customWidth="1"/>
    <col min="10246" max="10246" width="14.453125" style="517" customWidth="1"/>
    <col min="10247" max="10496" width="9.1796875" style="517"/>
    <col min="10497" max="10497" width="6.1796875" style="517" customWidth="1"/>
    <col min="10498" max="10498" width="56.7265625" style="517" customWidth="1"/>
    <col min="10499" max="10500" width="5.54296875" style="517" customWidth="1"/>
    <col min="10501" max="10501" width="3.54296875" style="517" customWidth="1"/>
    <col min="10502" max="10502" width="14.453125" style="517" customWidth="1"/>
    <col min="10503" max="10752" width="9.1796875" style="517"/>
    <col min="10753" max="10753" width="6.1796875" style="517" customWidth="1"/>
    <col min="10754" max="10754" width="56.7265625" style="517" customWidth="1"/>
    <col min="10755" max="10756" width="5.54296875" style="517" customWidth="1"/>
    <col min="10757" max="10757" width="3.54296875" style="517" customWidth="1"/>
    <col min="10758" max="10758" width="14.453125" style="517" customWidth="1"/>
    <col min="10759" max="11008" width="9.1796875" style="517"/>
    <col min="11009" max="11009" width="6.1796875" style="517" customWidth="1"/>
    <col min="11010" max="11010" width="56.7265625" style="517" customWidth="1"/>
    <col min="11011" max="11012" width="5.54296875" style="517" customWidth="1"/>
    <col min="11013" max="11013" width="3.54296875" style="517" customWidth="1"/>
    <col min="11014" max="11014" width="14.453125" style="517" customWidth="1"/>
    <col min="11015" max="11264" width="9.1796875" style="517"/>
    <col min="11265" max="11265" width="6.1796875" style="517" customWidth="1"/>
    <col min="11266" max="11266" width="56.7265625" style="517" customWidth="1"/>
    <col min="11267" max="11268" width="5.54296875" style="517" customWidth="1"/>
    <col min="11269" max="11269" width="3.54296875" style="517" customWidth="1"/>
    <col min="11270" max="11270" width="14.453125" style="517" customWidth="1"/>
    <col min="11271" max="11520" width="9.1796875" style="517"/>
    <col min="11521" max="11521" width="6.1796875" style="517" customWidth="1"/>
    <col min="11522" max="11522" width="56.7265625" style="517" customWidth="1"/>
    <col min="11523" max="11524" width="5.54296875" style="517" customWidth="1"/>
    <col min="11525" max="11525" width="3.54296875" style="517" customWidth="1"/>
    <col min="11526" max="11526" width="14.453125" style="517" customWidth="1"/>
    <col min="11527" max="11776" width="9.1796875" style="517"/>
    <col min="11777" max="11777" width="6.1796875" style="517" customWidth="1"/>
    <col min="11778" max="11778" width="56.7265625" style="517" customWidth="1"/>
    <col min="11779" max="11780" width="5.54296875" style="517" customWidth="1"/>
    <col min="11781" max="11781" width="3.54296875" style="517" customWidth="1"/>
    <col min="11782" max="11782" width="14.453125" style="517" customWidth="1"/>
    <col min="11783" max="12032" width="9.1796875" style="517"/>
    <col min="12033" max="12033" width="6.1796875" style="517" customWidth="1"/>
    <col min="12034" max="12034" width="56.7265625" style="517" customWidth="1"/>
    <col min="12035" max="12036" width="5.54296875" style="517" customWidth="1"/>
    <col min="12037" max="12037" width="3.54296875" style="517" customWidth="1"/>
    <col min="12038" max="12038" width="14.453125" style="517" customWidth="1"/>
    <col min="12039" max="12288" width="9.1796875" style="517"/>
    <col min="12289" max="12289" width="6.1796875" style="517" customWidth="1"/>
    <col min="12290" max="12290" width="56.7265625" style="517" customWidth="1"/>
    <col min="12291" max="12292" width="5.54296875" style="517" customWidth="1"/>
    <col min="12293" max="12293" width="3.54296875" style="517" customWidth="1"/>
    <col min="12294" max="12294" width="14.453125" style="517" customWidth="1"/>
    <col min="12295" max="12544" width="9.1796875" style="517"/>
    <col min="12545" max="12545" width="6.1796875" style="517" customWidth="1"/>
    <col min="12546" max="12546" width="56.7265625" style="517" customWidth="1"/>
    <col min="12547" max="12548" width="5.54296875" style="517" customWidth="1"/>
    <col min="12549" max="12549" width="3.54296875" style="517" customWidth="1"/>
    <col min="12550" max="12550" width="14.453125" style="517" customWidth="1"/>
    <col min="12551" max="12800" width="9.1796875" style="517"/>
    <col min="12801" max="12801" width="6.1796875" style="517" customWidth="1"/>
    <col min="12802" max="12802" width="56.7265625" style="517" customWidth="1"/>
    <col min="12803" max="12804" width="5.54296875" style="517" customWidth="1"/>
    <col min="12805" max="12805" width="3.54296875" style="517" customWidth="1"/>
    <col min="12806" max="12806" width="14.453125" style="517" customWidth="1"/>
    <col min="12807" max="13056" width="9.1796875" style="517"/>
    <col min="13057" max="13057" width="6.1796875" style="517" customWidth="1"/>
    <col min="13058" max="13058" width="56.7265625" style="517" customWidth="1"/>
    <col min="13059" max="13060" width="5.54296875" style="517" customWidth="1"/>
    <col min="13061" max="13061" width="3.54296875" style="517" customWidth="1"/>
    <col min="13062" max="13062" width="14.453125" style="517" customWidth="1"/>
    <col min="13063" max="13312" width="9.1796875" style="517"/>
    <col min="13313" max="13313" width="6.1796875" style="517" customWidth="1"/>
    <col min="13314" max="13314" width="56.7265625" style="517" customWidth="1"/>
    <col min="13315" max="13316" width="5.54296875" style="517" customWidth="1"/>
    <col min="13317" max="13317" width="3.54296875" style="517" customWidth="1"/>
    <col min="13318" max="13318" width="14.453125" style="517" customWidth="1"/>
    <col min="13319" max="13568" width="9.1796875" style="517"/>
    <col min="13569" max="13569" width="6.1796875" style="517" customWidth="1"/>
    <col min="13570" max="13570" width="56.7265625" style="517" customWidth="1"/>
    <col min="13571" max="13572" width="5.54296875" style="517" customWidth="1"/>
    <col min="13573" max="13573" width="3.54296875" style="517" customWidth="1"/>
    <col min="13574" max="13574" width="14.453125" style="517" customWidth="1"/>
    <col min="13575" max="13824" width="9.1796875" style="517"/>
    <col min="13825" max="13825" width="6.1796875" style="517" customWidth="1"/>
    <col min="13826" max="13826" width="56.7265625" style="517" customWidth="1"/>
    <col min="13827" max="13828" width="5.54296875" style="517" customWidth="1"/>
    <col min="13829" max="13829" width="3.54296875" style="517" customWidth="1"/>
    <col min="13830" max="13830" width="14.453125" style="517" customWidth="1"/>
    <col min="13831" max="14080" width="9.1796875" style="517"/>
    <col min="14081" max="14081" width="6.1796875" style="517" customWidth="1"/>
    <col min="14082" max="14082" width="56.7265625" style="517" customWidth="1"/>
    <col min="14083" max="14084" width="5.54296875" style="517" customWidth="1"/>
    <col min="14085" max="14085" width="3.54296875" style="517" customWidth="1"/>
    <col min="14086" max="14086" width="14.453125" style="517" customWidth="1"/>
    <col min="14087" max="14336" width="9.1796875" style="517"/>
    <col min="14337" max="14337" width="6.1796875" style="517" customWidth="1"/>
    <col min="14338" max="14338" width="56.7265625" style="517" customWidth="1"/>
    <col min="14339" max="14340" width="5.54296875" style="517" customWidth="1"/>
    <col min="14341" max="14341" width="3.54296875" style="517" customWidth="1"/>
    <col min="14342" max="14342" width="14.453125" style="517" customWidth="1"/>
    <col min="14343" max="14592" width="9.1796875" style="517"/>
    <col min="14593" max="14593" width="6.1796875" style="517" customWidth="1"/>
    <col min="14594" max="14594" width="56.7265625" style="517" customWidth="1"/>
    <col min="14595" max="14596" width="5.54296875" style="517" customWidth="1"/>
    <col min="14597" max="14597" width="3.54296875" style="517" customWidth="1"/>
    <col min="14598" max="14598" width="14.453125" style="517" customWidth="1"/>
    <col min="14599" max="14848" width="9.1796875" style="517"/>
    <col min="14849" max="14849" width="6.1796875" style="517" customWidth="1"/>
    <col min="14850" max="14850" width="56.7265625" style="517" customWidth="1"/>
    <col min="14851" max="14852" width="5.54296875" style="517" customWidth="1"/>
    <col min="14853" max="14853" width="3.54296875" style="517" customWidth="1"/>
    <col min="14854" max="14854" width="14.453125" style="517" customWidth="1"/>
    <col min="14855" max="15104" width="9.1796875" style="517"/>
    <col min="15105" max="15105" width="6.1796875" style="517" customWidth="1"/>
    <col min="15106" max="15106" width="56.7265625" style="517" customWidth="1"/>
    <col min="15107" max="15108" width="5.54296875" style="517" customWidth="1"/>
    <col min="15109" max="15109" width="3.54296875" style="517" customWidth="1"/>
    <col min="15110" max="15110" width="14.453125" style="517" customWidth="1"/>
    <col min="15111" max="15360" width="9.1796875" style="517"/>
    <col min="15361" max="15361" width="6.1796875" style="517" customWidth="1"/>
    <col min="15362" max="15362" width="56.7265625" style="517" customWidth="1"/>
    <col min="15363" max="15364" width="5.54296875" style="517" customWidth="1"/>
    <col min="15365" max="15365" width="3.54296875" style="517" customWidth="1"/>
    <col min="15366" max="15366" width="14.453125" style="517" customWidth="1"/>
    <col min="15367" max="15616" width="9.1796875" style="517"/>
    <col min="15617" max="15617" width="6.1796875" style="517" customWidth="1"/>
    <col min="15618" max="15618" width="56.7265625" style="517" customWidth="1"/>
    <col min="15619" max="15620" width="5.54296875" style="517" customWidth="1"/>
    <col min="15621" max="15621" width="3.54296875" style="517" customWidth="1"/>
    <col min="15622" max="15622" width="14.453125" style="517" customWidth="1"/>
    <col min="15623" max="15872" width="9.1796875" style="517"/>
    <col min="15873" max="15873" width="6.1796875" style="517" customWidth="1"/>
    <col min="15874" max="15874" width="56.7265625" style="517" customWidth="1"/>
    <col min="15875" max="15876" width="5.54296875" style="517" customWidth="1"/>
    <col min="15877" max="15877" width="3.54296875" style="517" customWidth="1"/>
    <col min="15878" max="15878" width="14.453125" style="517" customWidth="1"/>
    <col min="15879" max="16128" width="9.1796875" style="517"/>
    <col min="16129" max="16129" width="6.1796875" style="517" customWidth="1"/>
    <col min="16130" max="16130" width="56.7265625" style="517" customWidth="1"/>
    <col min="16131" max="16132" width="5.54296875" style="517" customWidth="1"/>
    <col min="16133" max="16133" width="3.54296875" style="517" customWidth="1"/>
    <col min="16134" max="16134" width="14.453125" style="517" customWidth="1"/>
    <col min="16135" max="16384" width="9.1796875" style="517"/>
  </cols>
  <sheetData>
    <row r="1" spans="1:7" s="490" customFormat="1">
      <c r="A1" s="486" t="s">
        <v>1009</v>
      </c>
      <c r="B1" s="487" t="s">
        <v>1010</v>
      </c>
      <c r="C1" s="488"/>
      <c r="D1" s="488"/>
      <c r="E1" s="488"/>
      <c r="F1" s="489"/>
    </row>
    <row r="2" spans="1:7" s="490" customFormat="1" ht="9" customHeight="1">
      <c r="A2" s="486"/>
      <c r="B2" s="487"/>
      <c r="C2" s="488"/>
      <c r="D2" s="488"/>
      <c r="E2" s="488"/>
      <c r="F2" s="489"/>
    </row>
    <row r="3" spans="1:7" s="490" customFormat="1" ht="91">
      <c r="A3" s="486"/>
      <c r="B3" s="491" t="s">
        <v>1011</v>
      </c>
      <c r="C3" s="492"/>
      <c r="D3" s="493"/>
      <c r="E3" s="493"/>
      <c r="F3" s="494"/>
    </row>
    <row r="4" spans="1:7" s="490" customFormat="1" ht="78">
      <c r="A4" s="486"/>
      <c r="B4" s="491" t="s">
        <v>1012</v>
      </c>
      <c r="C4" s="492"/>
      <c r="D4" s="493"/>
      <c r="E4" s="493"/>
      <c r="F4" s="495"/>
    </row>
    <row r="5" spans="1:7" s="490" customFormat="1">
      <c r="A5" s="486"/>
      <c r="B5" s="491"/>
      <c r="C5" s="492"/>
      <c r="D5" s="493"/>
      <c r="E5" s="493"/>
      <c r="F5" s="495"/>
    </row>
    <row r="6" spans="1:7" s="490" customFormat="1">
      <c r="A6" s="486"/>
      <c r="B6" s="489" t="s">
        <v>997</v>
      </c>
      <c r="C6" s="488"/>
      <c r="D6" s="488"/>
      <c r="E6" s="488"/>
      <c r="F6" s="496"/>
    </row>
    <row r="7" spans="1:7" s="490" customFormat="1">
      <c r="A7" s="486"/>
      <c r="B7" s="497"/>
      <c r="C7" s="488"/>
      <c r="D7" s="488"/>
      <c r="E7" s="488"/>
      <c r="F7" s="496"/>
    </row>
    <row r="8" spans="1:7" s="490" customFormat="1">
      <c r="A8" s="486" t="str">
        <f>'A vodovni material'!A133</f>
        <v>A</v>
      </c>
      <c r="B8" s="498" t="str">
        <f>'A vodovni material'!B133</f>
        <v>VODOVNI MATERIAL SKUPAJ</v>
      </c>
      <c r="C8" s="499"/>
      <c r="D8" s="499"/>
      <c r="E8" s="499"/>
      <c r="F8" s="500">
        <f>'A vodovni material'!F133</f>
        <v>0</v>
      </c>
      <c r="G8" s="501"/>
    </row>
    <row r="9" spans="1:7" s="490" customFormat="1" ht="6.75" customHeight="1">
      <c r="A9" s="486"/>
      <c r="B9" s="502"/>
      <c r="C9" s="488"/>
      <c r="D9" s="488"/>
      <c r="E9" s="488"/>
      <c r="F9" s="500"/>
    </row>
    <row r="10" spans="1:7" s="490" customFormat="1">
      <c r="A10" s="486" t="str">
        <f>'B razsvetljava'!A5</f>
        <v>B</v>
      </c>
      <c r="B10" s="498" t="str">
        <f>'B razsvetljava'!C56</f>
        <v>RAZSVETLJAVA SKUPAJ</v>
      </c>
      <c r="C10" s="488"/>
      <c r="D10" s="488"/>
      <c r="E10" s="488"/>
      <c r="F10" s="500">
        <f>'B razsvetljava'!G56</f>
        <v>0</v>
      </c>
    </row>
    <row r="11" spans="1:7" s="490" customFormat="1" ht="6.75" customHeight="1">
      <c r="A11" s="486"/>
      <c r="B11" s="502"/>
      <c r="C11" s="488"/>
      <c r="D11" s="488"/>
      <c r="E11" s="488"/>
      <c r="F11" s="500"/>
    </row>
    <row r="12" spans="1:7" s="490" customFormat="1">
      <c r="A12" s="503" t="str">
        <f>'C razdelilniki'!A56</f>
        <v>C</v>
      </c>
      <c r="B12" s="498" t="str">
        <f>'C razdelilniki'!B56</f>
        <v>RAZDELILNIKI SKUPAJ</v>
      </c>
      <c r="C12" s="499"/>
      <c r="D12" s="499"/>
      <c r="E12" s="499"/>
      <c r="F12" s="500">
        <f>'C razdelilniki'!F56</f>
        <v>0</v>
      </c>
    </row>
    <row r="13" spans="1:7" s="490" customFormat="1" ht="6.75" customHeight="1">
      <c r="A13" s="504"/>
      <c r="B13" s="502"/>
      <c r="C13" s="488"/>
      <c r="D13" s="488"/>
      <c r="E13" s="488"/>
      <c r="F13" s="500"/>
    </row>
    <row r="14" spans="1:7" s="490" customFormat="1">
      <c r="A14" s="505" t="str">
        <f>'D UO'!A35</f>
        <v>D</v>
      </c>
      <c r="B14" s="506" t="str">
        <f>'D UO'!B35</f>
        <v>UNIVERZALNO OŽIČENJE SKUPAJ</v>
      </c>
      <c r="C14" s="507"/>
      <c r="D14" s="507"/>
      <c r="E14" s="507"/>
      <c r="F14" s="500">
        <f>'D UO'!F35</f>
        <v>0</v>
      </c>
    </row>
    <row r="15" spans="1:7" s="490" customFormat="1" ht="6.75" customHeight="1">
      <c r="A15" s="486"/>
      <c r="B15" s="506"/>
      <c r="C15" s="507"/>
      <c r="D15" s="507"/>
      <c r="E15" s="507"/>
      <c r="F15" s="500"/>
    </row>
    <row r="16" spans="1:7" s="490" customFormat="1">
      <c r="A16" s="505" t="str">
        <f>'E JP in NK'!A51</f>
        <v>E</v>
      </c>
      <c r="B16" s="506" t="str">
        <f>'E JP in NK'!B51</f>
        <v>JAVLJANJE POŽARA in NUJNI KLIC ( SOS ) SKUPAJ</v>
      </c>
      <c r="C16" s="507"/>
      <c r="D16" s="507"/>
      <c r="E16" s="507"/>
      <c r="F16" s="500">
        <f>'E JP in NK'!F51</f>
        <v>0</v>
      </c>
    </row>
    <row r="17" spans="1:6" s="490" customFormat="1" ht="6.75" customHeight="1">
      <c r="A17" s="486"/>
      <c r="B17" s="506"/>
      <c r="C17" s="507"/>
      <c r="D17" s="507"/>
      <c r="E17" s="507"/>
      <c r="F17" s="500"/>
    </row>
    <row r="18" spans="1:6" s="490" customFormat="1">
      <c r="A18" s="486" t="str">
        <f>'F OZVOČENJE'!A29</f>
        <v>F</v>
      </c>
      <c r="B18" s="506" t="str">
        <f>'F OZVOČENJE'!B29</f>
        <v>OZVOČENJE PROSTORA SKUPAJ</v>
      </c>
      <c r="C18" s="507"/>
      <c r="D18" s="507"/>
      <c r="E18" s="507"/>
      <c r="F18" s="500">
        <f>'F OZVOČENJE'!F29</f>
        <v>0</v>
      </c>
    </row>
    <row r="19" spans="1:6" s="490" customFormat="1" ht="6.75" customHeight="1">
      <c r="A19" s="486"/>
      <c r="B19" s="497"/>
      <c r="C19" s="488"/>
      <c r="D19" s="488"/>
      <c r="E19" s="488"/>
      <c r="F19" s="500"/>
    </row>
    <row r="20" spans="1:6" s="490" customFormat="1">
      <c r="A20" s="505" t="str">
        <f>'G Protivlom'!A24</f>
        <v>G</v>
      </c>
      <c r="B20" s="506" t="str">
        <f>'G Protivlom'!B24</f>
        <v>SISTEM JAVLJANJA VLOMA SKUPAJ</v>
      </c>
      <c r="C20" s="507"/>
      <c r="D20" s="507"/>
      <c r="E20" s="507"/>
      <c r="F20" s="500">
        <f>'G Protivlom'!F24</f>
        <v>0</v>
      </c>
    </row>
    <row r="21" spans="1:6" s="490" customFormat="1" ht="6.75" customHeight="1">
      <c r="A21" s="505"/>
      <c r="B21" s="506" t="s">
        <v>4</v>
      </c>
      <c r="C21" s="507"/>
      <c r="D21" s="507"/>
      <c r="E21" s="507"/>
      <c r="F21" s="500"/>
    </row>
    <row r="22" spans="1:6" s="490" customFormat="1">
      <c r="A22" s="505" t="str">
        <f>'H Strelovod'!A33</f>
        <v>H</v>
      </c>
      <c r="B22" s="1078" t="str">
        <f>'H Strelovod'!B33</f>
        <v>SKUPAJ OZEMLJITVE:</v>
      </c>
      <c r="C22" s="1079"/>
      <c r="D22" s="507"/>
      <c r="E22" s="507"/>
      <c r="F22" s="500">
        <f>'H Strelovod'!F33</f>
        <v>0</v>
      </c>
    </row>
    <row r="23" spans="1:6" s="490" customFormat="1" ht="6.75" customHeight="1">
      <c r="A23" s="505"/>
      <c r="B23" s="506"/>
      <c r="C23" s="508"/>
      <c r="D23" s="507"/>
      <c r="E23" s="507"/>
      <c r="F23" s="500"/>
    </row>
    <row r="24" spans="1:6" s="490" customFormat="1">
      <c r="A24" s="505" t="str">
        <f>'J Gradbiščna'!A24</f>
        <v>J</v>
      </c>
      <c r="B24" s="506" t="str">
        <f>'J Gradbiščna'!B24</f>
        <v>Gradbiščna omara SKUPAJ</v>
      </c>
      <c r="C24" s="507"/>
      <c r="D24" s="507"/>
      <c r="E24" s="507"/>
      <c r="F24" s="500">
        <f>'J Gradbiščna'!F24</f>
        <v>0</v>
      </c>
    </row>
    <row r="25" spans="1:6" s="490" customFormat="1" ht="6.75" customHeight="1">
      <c r="A25" s="505"/>
      <c r="B25" s="506"/>
      <c r="C25" s="507"/>
      <c r="D25" s="507"/>
      <c r="E25" s="507"/>
      <c r="F25" s="500"/>
    </row>
    <row r="26" spans="1:6" s="490" customFormat="1">
      <c r="A26" s="505" t="str">
        <f>'K splosne postavke '!A39</f>
        <v>K</v>
      </c>
      <c r="B26" s="506" t="str">
        <f>'K splosne postavke '!B39</f>
        <v>Skupaj splošne postavke:</v>
      </c>
      <c r="C26" s="507"/>
      <c r="D26" s="507"/>
      <c r="E26" s="507"/>
      <c r="F26" s="500">
        <f>'K splosne postavke '!F39</f>
        <v>0</v>
      </c>
    </row>
    <row r="27" spans="1:6" s="490" customFormat="1">
      <c r="A27" s="505"/>
      <c r="B27" s="506"/>
      <c r="C27" s="507"/>
      <c r="D27" s="507"/>
      <c r="E27" s="507"/>
      <c r="F27" s="500"/>
    </row>
    <row r="28" spans="1:6" s="490" customFormat="1">
      <c r="A28" s="486"/>
      <c r="B28" s="489" t="s">
        <v>2</v>
      </c>
      <c r="C28" s="488"/>
      <c r="D28" s="488"/>
      <c r="E28" s="488"/>
      <c r="F28" s="509">
        <f>SUM(F8:F27)</f>
        <v>0</v>
      </c>
    </row>
    <row r="29" spans="1:6" s="490" customFormat="1" ht="6.75" customHeight="1">
      <c r="A29" s="486"/>
      <c r="B29" s="489"/>
      <c r="C29" s="488"/>
      <c r="D29" s="488"/>
      <c r="E29" s="488"/>
      <c r="F29" s="496"/>
    </row>
    <row r="30" spans="1:6" s="490" customFormat="1">
      <c r="A30" s="486"/>
      <c r="B30" s="497" t="s">
        <v>1013</v>
      </c>
      <c r="C30" s="488"/>
      <c r="D30" s="510"/>
      <c r="E30" s="489"/>
      <c r="F30" s="496"/>
    </row>
    <row r="31" spans="1:6" s="490" customFormat="1">
      <c r="A31" s="486"/>
      <c r="B31" s="497" t="s">
        <v>1014</v>
      </c>
      <c r="C31" s="488"/>
      <c r="D31" s="488"/>
      <c r="E31" s="488"/>
      <c r="F31" s="500"/>
    </row>
    <row r="32" spans="1:6" s="490" customFormat="1">
      <c r="A32" s="486"/>
      <c r="B32" s="497" t="s">
        <v>1015</v>
      </c>
      <c r="C32" s="511"/>
      <c r="D32" s="489"/>
      <c r="E32" s="489"/>
      <c r="F32" s="500"/>
    </row>
    <row r="33" spans="1:6" s="490" customFormat="1" ht="6.75" customHeight="1">
      <c r="A33" s="486"/>
      <c r="B33" s="497"/>
      <c r="C33" s="488"/>
      <c r="D33" s="488"/>
      <c r="E33" s="488"/>
      <c r="F33" s="500"/>
    </row>
    <row r="34" spans="1:6" s="490" customFormat="1">
      <c r="A34" s="486"/>
      <c r="B34" s="497" t="s">
        <v>1016</v>
      </c>
      <c r="C34" s="512">
        <v>0.04</v>
      </c>
      <c r="D34" s="512"/>
      <c r="E34" s="512"/>
      <c r="F34" s="513">
        <f>F28*C34</f>
        <v>0</v>
      </c>
    </row>
    <row r="35" spans="1:6" s="490" customFormat="1" ht="7.5" customHeight="1">
      <c r="A35" s="486"/>
      <c r="B35" s="497"/>
      <c r="C35" s="488"/>
      <c r="D35" s="512"/>
      <c r="E35" s="512"/>
      <c r="F35" s="513"/>
    </row>
    <row r="36" spans="1:6" s="490" customFormat="1">
      <c r="A36" s="486"/>
      <c r="B36" s="514" t="s">
        <v>1017</v>
      </c>
      <c r="C36" s="488"/>
      <c r="D36" s="512"/>
      <c r="E36" s="512"/>
      <c r="F36" s="515"/>
    </row>
    <row r="37" spans="1:6" s="490" customFormat="1">
      <c r="A37" s="486"/>
      <c r="B37" s="497"/>
      <c r="C37" s="488"/>
      <c r="D37" s="488"/>
      <c r="E37" s="488"/>
      <c r="F37" s="515"/>
    </row>
    <row r="38" spans="1:6" s="490" customFormat="1">
      <c r="A38" s="486"/>
      <c r="B38" s="489" t="s">
        <v>1018</v>
      </c>
      <c r="C38" s="488"/>
      <c r="D38" s="488"/>
      <c r="E38" s="488"/>
      <c r="F38" s="516">
        <f>SUM(F28:F37)</f>
        <v>0</v>
      </c>
    </row>
  </sheetData>
  <sheetProtection algorithmName="SHA-512" hashValue="3IIuuqU5fgvly1OnzXHNcltd6UoIiub1l1Lbt31zGGyuvssb42Er5UHowxXaNcotbJWoReA7HwRBGE0xK1jmaA==" saltValue="3Myhz/yAx+bsYx0zgtFQCg==" spinCount="100000" sheet="1" selectLockedCells="1"/>
  <mergeCells count="1">
    <mergeCell ref="B22:C22"/>
  </mergeCells>
  <pageMargins left="0.6692913385826772" right="0.15748031496062992" top="0.59055118110236227" bottom="0.59055118110236227" header="0.51181102362204722" footer="0.31496062992125984"/>
  <pageSetup paperSize="9" orientation="portrait" blackAndWhite="1" horizontalDpi="300" verticalDpi="300" r:id="rId1"/>
  <headerFooter alignWithMargins="0">
    <oddFooter>Stran &amp;P od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B72"/>
  <sheetViews>
    <sheetView view="pageLayout" topLeftCell="B29" zoomScaleNormal="100" workbookViewId="0">
      <selection activeCell="B46" sqref="B46"/>
    </sheetView>
  </sheetViews>
  <sheetFormatPr defaultColWidth="8.81640625" defaultRowHeight="12.5"/>
  <cols>
    <col min="1" max="1" width="3.453125" style="44" customWidth="1"/>
    <col min="2" max="2" width="83.1796875" style="17" customWidth="1"/>
    <col min="3" max="5" width="9.1796875" style="18"/>
    <col min="6" max="256" width="9.1796875" style="17"/>
    <col min="257" max="257" width="3.453125" style="17" customWidth="1"/>
    <col min="258" max="258" width="83.1796875" style="17" customWidth="1"/>
    <col min="259" max="512" width="9.1796875" style="17"/>
    <col min="513" max="513" width="3.453125" style="17" customWidth="1"/>
    <col min="514" max="514" width="83.1796875" style="17" customWidth="1"/>
    <col min="515" max="768" width="9.1796875" style="17"/>
    <col min="769" max="769" width="3.453125" style="17" customWidth="1"/>
    <col min="770" max="770" width="83.1796875" style="17" customWidth="1"/>
    <col min="771" max="1024" width="9.1796875" style="17"/>
    <col min="1025" max="1025" width="3.453125" style="17" customWidth="1"/>
    <col min="1026" max="1026" width="83.1796875" style="17" customWidth="1"/>
    <col min="1027" max="1280" width="9.1796875" style="17"/>
    <col min="1281" max="1281" width="3.453125" style="17" customWidth="1"/>
    <col min="1282" max="1282" width="83.1796875" style="17" customWidth="1"/>
    <col min="1283" max="1536" width="9.1796875" style="17"/>
    <col min="1537" max="1537" width="3.453125" style="17" customWidth="1"/>
    <col min="1538" max="1538" width="83.1796875" style="17" customWidth="1"/>
    <col min="1539" max="1792" width="9.1796875" style="17"/>
    <col min="1793" max="1793" width="3.453125" style="17" customWidth="1"/>
    <col min="1794" max="1794" width="83.1796875" style="17" customWidth="1"/>
    <col min="1795" max="2048" width="9.1796875" style="17"/>
    <col min="2049" max="2049" width="3.453125" style="17" customWidth="1"/>
    <col min="2050" max="2050" width="83.1796875" style="17" customWidth="1"/>
    <col min="2051" max="2304" width="9.1796875" style="17"/>
    <col min="2305" max="2305" width="3.453125" style="17" customWidth="1"/>
    <col min="2306" max="2306" width="83.1796875" style="17" customWidth="1"/>
    <col min="2307" max="2560" width="9.1796875" style="17"/>
    <col min="2561" max="2561" width="3.453125" style="17" customWidth="1"/>
    <col min="2562" max="2562" width="83.1796875" style="17" customWidth="1"/>
    <col min="2563" max="2816" width="9.1796875" style="17"/>
    <col min="2817" max="2817" width="3.453125" style="17" customWidth="1"/>
    <col min="2818" max="2818" width="83.1796875" style="17" customWidth="1"/>
    <col min="2819" max="3072" width="9.1796875" style="17"/>
    <col min="3073" max="3073" width="3.453125" style="17" customWidth="1"/>
    <col min="3074" max="3074" width="83.1796875" style="17" customWidth="1"/>
    <col min="3075" max="3328" width="9.1796875" style="17"/>
    <col min="3329" max="3329" width="3.453125" style="17" customWidth="1"/>
    <col min="3330" max="3330" width="83.1796875" style="17" customWidth="1"/>
    <col min="3331" max="3584" width="9.1796875" style="17"/>
    <col min="3585" max="3585" width="3.453125" style="17" customWidth="1"/>
    <col min="3586" max="3586" width="83.1796875" style="17" customWidth="1"/>
    <col min="3587" max="3840" width="9.1796875" style="17"/>
    <col min="3841" max="3841" width="3.453125" style="17" customWidth="1"/>
    <col min="3842" max="3842" width="83.1796875" style="17" customWidth="1"/>
    <col min="3843" max="4096" width="9.1796875" style="17"/>
    <col min="4097" max="4097" width="3.453125" style="17" customWidth="1"/>
    <col min="4098" max="4098" width="83.1796875" style="17" customWidth="1"/>
    <col min="4099" max="4352" width="9.1796875" style="17"/>
    <col min="4353" max="4353" width="3.453125" style="17" customWidth="1"/>
    <col min="4354" max="4354" width="83.1796875" style="17" customWidth="1"/>
    <col min="4355" max="4608" width="9.1796875" style="17"/>
    <col min="4609" max="4609" width="3.453125" style="17" customWidth="1"/>
    <col min="4610" max="4610" width="83.1796875" style="17" customWidth="1"/>
    <col min="4611" max="4864" width="9.1796875" style="17"/>
    <col min="4865" max="4865" width="3.453125" style="17" customWidth="1"/>
    <col min="4866" max="4866" width="83.1796875" style="17" customWidth="1"/>
    <col min="4867" max="5120" width="9.1796875" style="17"/>
    <col min="5121" max="5121" width="3.453125" style="17" customWidth="1"/>
    <col min="5122" max="5122" width="83.1796875" style="17" customWidth="1"/>
    <col min="5123" max="5376" width="9.1796875" style="17"/>
    <col min="5377" max="5377" width="3.453125" style="17" customWidth="1"/>
    <col min="5378" max="5378" width="83.1796875" style="17" customWidth="1"/>
    <col min="5379" max="5632" width="9.1796875" style="17"/>
    <col min="5633" max="5633" width="3.453125" style="17" customWidth="1"/>
    <col min="5634" max="5634" width="83.1796875" style="17" customWidth="1"/>
    <col min="5635" max="5888" width="9.1796875" style="17"/>
    <col min="5889" max="5889" width="3.453125" style="17" customWidth="1"/>
    <col min="5890" max="5890" width="83.1796875" style="17" customWidth="1"/>
    <col min="5891" max="6144" width="9.1796875" style="17"/>
    <col min="6145" max="6145" width="3.453125" style="17" customWidth="1"/>
    <col min="6146" max="6146" width="83.1796875" style="17" customWidth="1"/>
    <col min="6147" max="6400" width="9.1796875" style="17"/>
    <col min="6401" max="6401" width="3.453125" style="17" customWidth="1"/>
    <col min="6402" max="6402" width="83.1796875" style="17" customWidth="1"/>
    <col min="6403" max="6656" width="9.1796875" style="17"/>
    <col min="6657" max="6657" width="3.453125" style="17" customWidth="1"/>
    <col min="6658" max="6658" width="83.1796875" style="17" customWidth="1"/>
    <col min="6659" max="6912" width="9.1796875" style="17"/>
    <col min="6913" max="6913" width="3.453125" style="17" customWidth="1"/>
    <col min="6914" max="6914" width="83.1796875" style="17" customWidth="1"/>
    <col min="6915" max="7168" width="9.1796875" style="17"/>
    <col min="7169" max="7169" width="3.453125" style="17" customWidth="1"/>
    <col min="7170" max="7170" width="83.1796875" style="17" customWidth="1"/>
    <col min="7171" max="7424" width="9.1796875" style="17"/>
    <col min="7425" max="7425" width="3.453125" style="17" customWidth="1"/>
    <col min="7426" max="7426" width="83.1796875" style="17" customWidth="1"/>
    <col min="7427" max="7680" width="9.1796875" style="17"/>
    <col min="7681" max="7681" width="3.453125" style="17" customWidth="1"/>
    <col min="7682" max="7682" width="83.1796875" style="17" customWidth="1"/>
    <col min="7683" max="7936" width="9.1796875" style="17"/>
    <col min="7937" max="7937" width="3.453125" style="17" customWidth="1"/>
    <col min="7938" max="7938" width="83.1796875" style="17" customWidth="1"/>
    <col min="7939" max="8192" width="9.1796875" style="17"/>
    <col min="8193" max="8193" width="3.453125" style="17" customWidth="1"/>
    <col min="8194" max="8194" width="83.1796875" style="17" customWidth="1"/>
    <col min="8195" max="8448" width="9.1796875" style="17"/>
    <col min="8449" max="8449" width="3.453125" style="17" customWidth="1"/>
    <col min="8450" max="8450" width="83.1796875" style="17" customWidth="1"/>
    <col min="8451" max="8704" width="9.1796875" style="17"/>
    <col min="8705" max="8705" width="3.453125" style="17" customWidth="1"/>
    <col min="8706" max="8706" width="83.1796875" style="17" customWidth="1"/>
    <col min="8707" max="8960" width="9.1796875" style="17"/>
    <col min="8961" max="8961" width="3.453125" style="17" customWidth="1"/>
    <col min="8962" max="8962" width="83.1796875" style="17" customWidth="1"/>
    <col min="8963" max="9216" width="9.1796875" style="17"/>
    <col min="9217" max="9217" width="3.453125" style="17" customWidth="1"/>
    <col min="9218" max="9218" width="83.1796875" style="17" customWidth="1"/>
    <col min="9219" max="9472" width="9.1796875" style="17"/>
    <col min="9473" max="9473" width="3.453125" style="17" customWidth="1"/>
    <col min="9474" max="9474" width="83.1796875" style="17" customWidth="1"/>
    <col min="9475" max="9728" width="9.1796875" style="17"/>
    <col min="9729" max="9729" width="3.453125" style="17" customWidth="1"/>
    <col min="9730" max="9730" width="83.1796875" style="17" customWidth="1"/>
    <col min="9731" max="9984" width="9.1796875" style="17"/>
    <col min="9985" max="9985" width="3.453125" style="17" customWidth="1"/>
    <col min="9986" max="9986" width="83.1796875" style="17" customWidth="1"/>
    <col min="9987" max="10240" width="9.1796875" style="17"/>
    <col min="10241" max="10241" width="3.453125" style="17" customWidth="1"/>
    <col min="10242" max="10242" width="83.1796875" style="17" customWidth="1"/>
    <col min="10243" max="10496" width="9.1796875" style="17"/>
    <col min="10497" max="10497" width="3.453125" style="17" customWidth="1"/>
    <col min="10498" max="10498" width="83.1796875" style="17" customWidth="1"/>
    <col min="10499" max="10752" width="9.1796875" style="17"/>
    <col min="10753" max="10753" width="3.453125" style="17" customWidth="1"/>
    <col min="10754" max="10754" width="83.1796875" style="17" customWidth="1"/>
    <col min="10755" max="11008" width="9.1796875" style="17"/>
    <col min="11009" max="11009" width="3.453125" style="17" customWidth="1"/>
    <col min="11010" max="11010" width="83.1796875" style="17" customWidth="1"/>
    <col min="11011" max="11264" width="9.1796875" style="17"/>
    <col min="11265" max="11265" width="3.453125" style="17" customWidth="1"/>
    <col min="11266" max="11266" width="83.1796875" style="17" customWidth="1"/>
    <col min="11267" max="11520" width="9.1796875" style="17"/>
    <col min="11521" max="11521" width="3.453125" style="17" customWidth="1"/>
    <col min="11522" max="11522" width="83.1796875" style="17" customWidth="1"/>
    <col min="11523" max="11776" width="9.1796875" style="17"/>
    <col min="11777" max="11777" width="3.453125" style="17" customWidth="1"/>
    <col min="11778" max="11778" width="83.1796875" style="17" customWidth="1"/>
    <col min="11779" max="12032" width="9.1796875" style="17"/>
    <col min="12033" max="12033" width="3.453125" style="17" customWidth="1"/>
    <col min="12034" max="12034" width="83.1796875" style="17" customWidth="1"/>
    <col min="12035" max="12288" width="9.1796875" style="17"/>
    <col min="12289" max="12289" width="3.453125" style="17" customWidth="1"/>
    <col min="12290" max="12290" width="83.1796875" style="17" customWidth="1"/>
    <col min="12291" max="12544" width="9.1796875" style="17"/>
    <col min="12545" max="12545" width="3.453125" style="17" customWidth="1"/>
    <col min="12546" max="12546" width="83.1796875" style="17" customWidth="1"/>
    <col min="12547" max="12800" width="9.1796875" style="17"/>
    <col min="12801" max="12801" width="3.453125" style="17" customWidth="1"/>
    <col min="12802" max="12802" width="83.1796875" style="17" customWidth="1"/>
    <col min="12803" max="13056" width="9.1796875" style="17"/>
    <col min="13057" max="13057" width="3.453125" style="17" customWidth="1"/>
    <col min="13058" max="13058" width="83.1796875" style="17" customWidth="1"/>
    <col min="13059" max="13312" width="9.1796875" style="17"/>
    <col min="13313" max="13313" width="3.453125" style="17" customWidth="1"/>
    <col min="13314" max="13314" width="83.1796875" style="17" customWidth="1"/>
    <col min="13315" max="13568" width="9.1796875" style="17"/>
    <col min="13569" max="13569" width="3.453125" style="17" customWidth="1"/>
    <col min="13570" max="13570" width="83.1796875" style="17" customWidth="1"/>
    <col min="13571" max="13824" width="9.1796875" style="17"/>
    <col min="13825" max="13825" width="3.453125" style="17" customWidth="1"/>
    <col min="13826" max="13826" width="83.1796875" style="17" customWidth="1"/>
    <col min="13827" max="14080" width="9.1796875" style="17"/>
    <col min="14081" max="14081" width="3.453125" style="17" customWidth="1"/>
    <col min="14082" max="14082" width="83.1796875" style="17" customWidth="1"/>
    <col min="14083" max="14336" width="9.1796875" style="17"/>
    <col min="14337" max="14337" width="3.453125" style="17" customWidth="1"/>
    <col min="14338" max="14338" width="83.1796875" style="17" customWidth="1"/>
    <col min="14339" max="14592" width="9.1796875" style="17"/>
    <col min="14593" max="14593" width="3.453125" style="17" customWidth="1"/>
    <col min="14594" max="14594" width="83.1796875" style="17" customWidth="1"/>
    <col min="14595" max="14848" width="9.1796875" style="17"/>
    <col min="14849" max="14849" width="3.453125" style="17" customWidth="1"/>
    <col min="14850" max="14850" width="83.1796875" style="17" customWidth="1"/>
    <col min="14851" max="15104" width="9.1796875" style="17"/>
    <col min="15105" max="15105" width="3.453125" style="17" customWidth="1"/>
    <col min="15106" max="15106" width="83.1796875" style="17" customWidth="1"/>
    <col min="15107" max="15360" width="9.1796875" style="17"/>
    <col min="15361" max="15361" width="3.453125" style="17" customWidth="1"/>
    <col min="15362" max="15362" width="83.1796875" style="17" customWidth="1"/>
    <col min="15363" max="15616" width="9.1796875" style="17"/>
    <col min="15617" max="15617" width="3.453125" style="17" customWidth="1"/>
    <col min="15618" max="15618" width="83.1796875" style="17" customWidth="1"/>
    <col min="15619" max="15872" width="9.1796875" style="17"/>
    <col min="15873" max="15873" width="3.453125" style="17" customWidth="1"/>
    <col min="15874" max="15874" width="83.1796875" style="17" customWidth="1"/>
    <col min="15875" max="16128" width="9.1796875" style="17"/>
    <col min="16129" max="16129" width="3.453125" style="17" customWidth="1"/>
    <col min="16130" max="16130" width="83.1796875" style="17" customWidth="1"/>
    <col min="16131" max="16384" width="9.1796875" style="17"/>
  </cols>
  <sheetData>
    <row r="1" spans="1:106" s="18" customFormat="1">
      <c r="A1" s="16"/>
      <c r="B1" s="17"/>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c r="BS1" s="17"/>
      <c r="BT1" s="17"/>
      <c r="BU1" s="17"/>
      <c r="BV1" s="17"/>
      <c r="BW1" s="17"/>
      <c r="BX1" s="17"/>
      <c r="BY1" s="17"/>
      <c r="BZ1" s="17"/>
      <c r="CA1" s="17"/>
      <c r="CB1" s="17"/>
      <c r="CC1" s="17"/>
      <c r="CD1" s="17"/>
      <c r="CE1" s="17"/>
      <c r="CF1" s="17"/>
      <c r="CG1" s="17"/>
      <c r="CH1" s="17"/>
      <c r="CI1" s="17"/>
      <c r="CJ1" s="17"/>
      <c r="CK1" s="17"/>
      <c r="CL1" s="17"/>
      <c r="CM1" s="17"/>
      <c r="CN1" s="17"/>
      <c r="CO1" s="17"/>
      <c r="CP1" s="17"/>
      <c r="CQ1" s="17"/>
      <c r="CR1" s="17"/>
      <c r="CS1" s="17"/>
      <c r="CT1" s="17"/>
      <c r="CU1" s="17"/>
      <c r="CV1" s="17"/>
      <c r="CW1" s="17"/>
      <c r="CX1" s="17"/>
      <c r="CY1" s="17"/>
      <c r="CZ1" s="17"/>
      <c r="DA1" s="17"/>
      <c r="DB1" s="17"/>
    </row>
    <row r="2" spans="1:106" s="18" customFormat="1" ht="54">
      <c r="A2" s="16"/>
      <c r="B2" s="19" t="s">
        <v>34</v>
      </c>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c r="BT2" s="17"/>
      <c r="BU2" s="17"/>
      <c r="BV2" s="17"/>
      <c r="BW2" s="17"/>
      <c r="BX2" s="17"/>
      <c r="BY2" s="17"/>
      <c r="BZ2" s="17"/>
      <c r="CA2" s="17"/>
      <c r="CB2" s="17"/>
      <c r="CC2" s="17"/>
      <c r="CD2" s="17"/>
      <c r="CE2" s="17"/>
      <c r="CF2" s="17"/>
      <c r="CG2" s="17"/>
      <c r="CH2" s="17"/>
      <c r="CI2" s="17"/>
      <c r="CJ2" s="17"/>
      <c r="CK2" s="17"/>
      <c r="CL2" s="17"/>
      <c r="CM2" s="17"/>
      <c r="CN2" s="17"/>
      <c r="CO2" s="17"/>
      <c r="CP2" s="17"/>
      <c r="CQ2" s="17"/>
      <c r="CR2" s="17"/>
      <c r="CS2" s="17"/>
      <c r="CT2" s="17"/>
      <c r="CU2" s="17"/>
      <c r="CV2" s="17"/>
      <c r="CW2" s="17"/>
      <c r="CX2" s="17"/>
      <c r="CY2" s="17"/>
      <c r="CZ2" s="17"/>
      <c r="DA2" s="17"/>
      <c r="DB2" s="17"/>
    </row>
    <row r="3" spans="1:106" s="18" customFormat="1">
      <c r="A3" s="16"/>
      <c r="B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c r="BC3" s="17"/>
      <c r="BD3" s="17"/>
      <c r="BE3" s="17"/>
      <c r="BF3" s="17"/>
      <c r="BG3" s="17"/>
      <c r="BH3" s="17"/>
      <c r="BI3" s="17"/>
      <c r="BJ3" s="17"/>
      <c r="BK3" s="17"/>
      <c r="BL3" s="17"/>
      <c r="BM3" s="17"/>
      <c r="BN3" s="17"/>
      <c r="BO3" s="17"/>
      <c r="BP3" s="17"/>
      <c r="BQ3" s="17"/>
      <c r="BR3" s="17"/>
      <c r="BS3" s="17"/>
      <c r="BT3" s="17"/>
      <c r="BU3" s="17"/>
      <c r="BV3" s="17"/>
      <c r="BW3" s="17"/>
      <c r="BX3" s="17"/>
      <c r="BY3" s="17"/>
      <c r="BZ3" s="17"/>
      <c r="CA3" s="17"/>
      <c r="CB3" s="17"/>
      <c r="CC3" s="17"/>
      <c r="CD3" s="17"/>
      <c r="CE3" s="17"/>
      <c r="CF3" s="17"/>
      <c r="CG3" s="17"/>
      <c r="CH3" s="17"/>
      <c r="CI3" s="17"/>
      <c r="CJ3" s="17"/>
      <c r="CK3" s="17"/>
      <c r="CL3" s="17"/>
      <c r="CM3" s="17"/>
      <c r="CN3" s="17"/>
      <c r="CO3" s="17"/>
      <c r="CP3" s="17"/>
      <c r="CQ3" s="17"/>
      <c r="CR3" s="17"/>
      <c r="CS3" s="17"/>
      <c r="CT3" s="17"/>
      <c r="CU3" s="17"/>
      <c r="CV3" s="17"/>
      <c r="CW3" s="17"/>
      <c r="CX3" s="17"/>
      <c r="CY3" s="17"/>
      <c r="CZ3" s="17"/>
      <c r="DA3" s="17"/>
      <c r="DB3" s="17"/>
    </row>
    <row r="4" spans="1:106" s="23" customFormat="1" ht="31">
      <c r="A4" s="20"/>
      <c r="B4" s="21" t="s">
        <v>35</v>
      </c>
      <c r="C4" s="22"/>
      <c r="H4" s="24"/>
      <c r="I4" s="25"/>
      <c r="J4" s="25"/>
      <c r="K4" s="25"/>
      <c r="L4" s="25"/>
    </row>
    <row r="5" spans="1:106" s="23" customFormat="1" ht="15.5">
      <c r="A5" s="20"/>
      <c r="B5" s="21"/>
      <c r="C5" s="22"/>
      <c r="H5" s="24"/>
      <c r="I5" s="25"/>
      <c r="J5" s="25"/>
      <c r="K5" s="25"/>
      <c r="L5" s="25"/>
    </row>
    <row r="6" spans="1:106" s="23" customFormat="1">
      <c r="A6" s="20"/>
      <c r="B6" s="26"/>
      <c r="C6" s="22"/>
      <c r="H6" s="24"/>
      <c r="I6" s="25"/>
      <c r="J6" s="25"/>
      <c r="K6" s="25"/>
      <c r="L6" s="25"/>
    </row>
    <row r="7" spans="1:106" s="23" customFormat="1">
      <c r="A7" s="27" t="s">
        <v>36</v>
      </c>
      <c r="B7" s="26" t="s">
        <v>37</v>
      </c>
      <c r="C7" s="22"/>
      <c r="H7" s="24"/>
      <c r="I7" s="25"/>
      <c r="J7" s="25"/>
      <c r="K7" s="25"/>
      <c r="L7" s="25"/>
    </row>
    <row r="8" spans="1:106" s="23" customFormat="1" ht="37.5">
      <c r="A8" s="27" t="s">
        <v>36</v>
      </c>
      <c r="B8" s="26" t="s">
        <v>38</v>
      </c>
      <c r="C8" s="22"/>
      <c r="H8" s="24"/>
      <c r="I8" s="25"/>
      <c r="J8" s="25"/>
      <c r="K8" s="25"/>
      <c r="L8" s="25"/>
    </row>
    <row r="9" spans="1:106" s="23" customFormat="1">
      <c r="A9" s="27" t="s">
        <v>36</v>
      </c>
      <c r="B9" s="26" t="s">
        <v>39</v>
      </c>
      <c r="C9" s="22"/>
      <c r="H9" s="24"/>
      <c r="I9" s="25"/>
      <c r="J9" s="25"/>
      <c r="K9" s="25"/>
      <c r="L9" s="25"/>
    </row>
    <row r="10" spans="1:106" s="23" customFormat="1" ht="25">
      <c r="A10" s="27" t="s">
        <v>36</v>
      </c>
      <c r="B10" s="26" t="s">
        <v>40</v>
      </c>
      <c r="C10" s="22"/>
      <c r="H10" s="24"/>
      <c r="I10" s="25"/>
      <c r="J10" s="25"/>
      <c r="K10" s="25"/>
      <c r="L10" s="25"/>
    </row>
    <row r="11" spans="1:106" s="23" customFormat="1">
      <c r="A11" s="27"/>
      <c r="B11" s="26"/>
      <c r="C11" s="22"/>
      <c r="H11" s="24"/>
      <c r="I11" s="25"/>
      <c r="J11" s="25"/>
      <c r="K11" s="25"/>
      <c r="L11" s="25"/>
    </row>
    <row r="12" spans="1:106" s="23" customFormat="1" ht="25">
      <c r="A12" s="27" t="s">
        <v>36</v>
      </c>
      <c r="B12" s="26" t="s">
        <v>41</v>
      </c>
      <c r="C12" s="22"/>
      <c r="H12" s="24"/>
      <c r="I12" s="25"/>
      <c r="J12" s="25"/>
      <c r="K12" s="25"/>
      <c r="L12" s="25"/>
    </row>
    <row r="13" spans="1:106" s="23" customFormat="1">
      <c r="A13" s="27"/>
      <c r="B13" s="26"/>
      <c r="C13" s="22"/>
      <c r="H13" s="24"/>
      <c r="I13" s="25"/>
      <c r="J13" s="25"/>
      <c r="K13" s="25"/>
      <c r="L13" s="25"/>
    </row>
    <row r="14" spans="1:106" s="23" customFormat="1">
      <c r="A14" s="27"/>
      <c r="B14" s="26"/>
      <c r="C14" s="22"/>
      <c r="H14" s="24"/>
      <c r="I14" s="25"/>
      <c r="J14" s="25"/>
      <c r="K14" s="25"/>
      <c r="L14" s="25"/>
    </row>
    <row r="15" spans="1:106" s="23" customFormat="1">
      <c r="A15" s="27" t="s">
        <v>36</v>
      </c>
      <c r="B15" s="28" t="s">
        <v>42</v>
      </c>
      <c r="C15" s="22"/>
      <c r="H15" s="24"/>
      <c r="I15" s="25"/>
      <c r="J15" s="25"/>
      <c r="K15" s="25"/>
      <c r="L15" s="25"/>
    </row>
    <row r="16" spans="1:106" s="23" customFormat="1">
      <c r="A16" s="27"/>
      <c r="B16" s="28"/>
      <c r="C16" s="22"/>
      <c r="H16" s="24"/>
      <c r="I16" s="25"/>
      <c r="J16" s="25"/>
      <c r="K16" s="25"/>
      <c r="L16" s="25"/>
    </row>
    <row r="17" spans="1:12" s="23" customFormat="1" ht="25">
      <c r="A17" s="27" t="s">
        <v>36</v>
      </c>
      <c r="B17" s="26" t="s">
        <v>43</v>
      </c>
      <c r="C17" s="22"/>
      <c r="H17" s="24"/>
      <c r="I17" s="25"/>
      <c r="J17" s="25"/>
      <c r="K17" s="25"/>
      <c r="L17" s="25"/>
    </row>
    <row r="18" spans="1:12" s="23" customFormat="1">
      <c r="A18" s="27"/>
      <c r="B18" s="26"/>
      <c r="C18" s="22"/>
      <c r="H18" s="24"/>
      <c r="I18" s="25"/>
      <c r="J18" s="25"/>
      <c r="K18" s="25"/>
      <c r="L18" s="25"/>
    </row>
    <row r="19" spans="1:12" s="23" customFormat="1">
      <c r="A19" s="27"/>
      <c r="B19" s="26"/>
      <c r="C19" s="22"/>
      <c r="H19" s="24"/>
      <c r="I19" s="25"/>
      <c r="J19" s="25"/>
      <c r="K19" s="25"/>
      <c r="L19" s="25"/>
    </row>
    <row r="20" spans="1:12" s="24" customFormat="1">
      <c r="A20" s="27" t="s">
        <v>36</v>
      </c>
      <c r="B20" s="28" t="s">
        <v>44</v>
      </c>
      <c r="C20" s="25"/>
      <c r="D20" s="23"/>
      <c r="E20" s="23"/>
      <c r="F20" s="23"/>
      <c r="G20" s="23"/>
      <c r="I20" s="25"/>
      <c r="J20" s="25"/>
      <c r="K20" s="25"/>
      <c r="L20" s="25"/>
    </row>
    <row r="21" spans="1:12" s="23" customFormat="1">
      <c r="A21" s="27" t="s">
        <v>36</v>
      </c>
      <c r="B21" s="26" t="s">
        <v>45</v>
      </c>
      <c r="C21" s="22"/>
      <c r="H21" s="24"/>
      <c r="I21" s="25"/>
      <c r="J21" s="25"/>
      <c r="K21" s="25"/>
      <c r="L21" s="25"/>
    </row>
    <row r="22" spans="1:12" s="23" customFormat="1">
      <c r="A22" s="27" t="s">
        <v>36</v>
      </c>
      <c r="B22" s="26" t="s">
        <v>46</v>
      </c>
      <c r="C22" s="22"/>
      <c r="H22" s="24"/>
      <c r="I22" s="25"/>
      <c r="J22" s="25"/>
      <c r="K22" s="25"/>
      <c r="L22" s="25"/>
    </row>
    <row r="23" spans="1:12" s="23" customFormat="1" ht="37.5">
      <c r="A23" s="29" t="s">
        <v>36</v>
      </c>
      <c r="B23" s="26" t="s">
        <v>47</v>
      </c>
      <c r="C23" s="22"/>
      <c r="H23" s="24"/>
      <c r="I23" s="25"/>
      <c r="J23" s="25"/>
      <c r="K23" s="25"/>
      <c r="L23" s="25"/>
    </row>
    <row r="24" spans="1:12" s="23" customFormat="1">
      <c r="A24" s="27"/>
      <c r="B24" s="26"/>
      <c r="C24" s="22"/>
      <c r="H24" s="24"/>
      <c r="I24" s="25"/>
      <c r="J24" s="25"/>
      <c r="K24" s="25"/>
      <c r="L24" s="25"/>
    </row>
    <row r="25" spans="1:12" s="23" customFormat="1">
      <c r="A25" s="27"/>
      <c r="B25" s="26"/>
      <c r="C25" s="22"/>
      <c r="H25" s="24"/>
      <c r="I25" s="25"/>
      <c r="J25" s="25"/>
      <c r="K25" s="25"/>
      <c r="L25" s="25"/>
    </row>
    <row r="26" spans="1:12" s="23" customFormat="1">
      <c r="A26" s="27"/>
      <c r="B26" s="26"/>
      <c r="C26" s="22"/>
      <c r="H26" s="24"/>
      <c r="I26" s="25"/>
      <c r="J26" s="25"/>
      <c r="K26" s="25"/>
      <c r="L26" s="25"/>
    </row>
    <row r="27" spans="1:12" s="23" customFormat="1" ht="25">
      <c r="A27" s="27" t="s">
        <v>36</v>
      </c>
      <c r="B27" s="26" t="s">
        <v>48</v>
      </c>
      <c r="C27" s="22"/>
      <c r="H27" s="24"/>
      <c r="I27" s="25"/>
      <c r="J27" s="25"/>
      <c r="K27" s="25"/>
      <c r="L27" s="25"/>
    </row>
    <row r="28" spans="1:12" s="23" customFormat="1">
      <c r="A28" s="27"/>
      <c r="B28" s="26"/>
      <c r="C28" s="22"/>
      <c r="H28" s="24"/>
      <c r="I28" s="25"/>
      <c r="J28" s="25"/>
      <c r="K28" s="25"/>
      <c r="L28" s="25"/>
    </row>
    <row r="29" spans="1:12" s="23" customFormat="1" ht="25">
      <c r="A29" s="29" t="s">
        <v>36</v>
      </c>
      <c r="B29" s="30" t="s">
        <v>49</v>
      </c>
      <c r="C29" s="25"/>
      <c r="H29" s="24"/>
      <c r="I29" s="25"/>
      <c r="J29" s="25"/>
      <c r="K29" s="25"/>
      <c r="L29" s="25"/>
    </row>
    <row r="30" spans="1:12" s="23" customFormat="1">
      <c r="A30" s="31"/>
      <c r="B30" s="30"/>
      <c r="C30" s="25"/>
      <c r="H30" s="24"/>
      <c r="I30" s="25"/>
      <c r="J30" s="25"/>
      <c r="K30" s="25"/>
      <c r="L30" s="25"/>
    </row>
    <row r="31" spans="1:12" s="23" customFormat="1" ht="25">
      <c r="A31" s="29" t="s">
        <v>36</v>
      </c>
      <c r="B31" s="30" t="s">
        <v>50</v>
      </c>
      <c r="C31" s="25"/>
      <c r="H31" s="24"/>
      <c r="I31" s="25"/>
      <c r="J31" s="25"/>
      <c r="K31" s="25"/>
      <c r="L31" s="25"/>
    </row>
    <row r="32" spans="1:12" s="23" customFormat="1">
      <c r="A32" s="31"/>
      <c r="B32" s="30"/>
      <c r="C32" s="25"/>
      <c r="H32" s="24"/>
      <c r="I32" s="25"/>
      <c r="J32" s="25"/>
      <c r="K32" s="25"/>
      <c r="L32" s="25"/>
    </row>
    <row r="33" spans="1:12" s="24" customFormat="1">
      <c r="A33" s="31"/>
      <c r="B33" s="30"/>
      <c r="C33" s="25"/>
      <c r="D33" s="23"/>
      <c r="E33" s="23"/>
      <c r="F33" s="23"/>
      <c r="G33" s="23"/>
      <c r="I33" s="25"/>
      <c r="J33" s="25"/>
      <c r="K33" s="25"/>
      <c r="L33" s="25"/>
    </row>
    <row r="34" spans="1:12" s="24" customFormat="1" ht="25">
      <c r="A34" s="27" t="s">
        <v>36</v>
      </c>
      <c r="B34" s="32" t="s">
        <v>51</v>
      </c>
      <c r="C34" s="25"/>
      <c r="D34" s="23"/>
      <c r="E34" s="23"/>
      <c r="F34" s="23"/>
      <c r="G34" s="23"/>
      <c r="I34" s="25"/>
      <c r="J34" s="25"/>
      <c r="K34" s="25"/>
      <c r="L34" s="25"/>
    </row>
    <row r="35" spans="1:12" s="24" customFormat="1">
      <c r="A35" s="27"/>
      <c r="B35" s="32"/>
      <c r="C35" s="25"/>
      <c r="D35" s="23"/>
      <c r="E35" s="23"/>
      <c r="F35" s="23"/>
      <c r="G35" s="23"/>
      <c r="I35" s="25"/>
      <c r="J35" s="25"/>
      <c r="K35" s="25"/>
      <c r="L35" s="25"/>
    </row>
    <row r="36" spans="1:12" s="23" customFormat="1">
      <c r="A36" s="27" t="s">
        <v>36</v>
      </c>
      <c r="B36" s="26" t="s">
        <v>52</v>
      </c>
      <c r="C36" s="22"/>
      <c r="H36" s="24"/>
      <c r="I36" s="25"/>
      <c r="J36" s="25"/>
      <c r="K36" s="25"/>
      <c r="L36" s="25"/>
    </row>
    <row r="37" spans="1:12" s="23" customFormat="1">
      <c r="A37" s="27" t="s">
        <v>36</v>
      </c>
      <c r="B37" s="26" t="s">
        <v>53</v>
      </c>
      <c r="C37" s="22"/>
      <c r="H37" s="24"/>
      <c r="I37" s="25"/>
      <c r="J37" s="25"/>
      <c r="K37" s="25"/>
      <c r="L37" s="25"/>
    </row>
    <row r="38" spans="1:12" s="36" customFormat="1" ht="37.5">
      <c r="A38" s="29" t="s">
        <v>36</v>
      </c>
      <c r="B38" s="33" t="s">
        <v>54</v>
      </c>
      <c r="C38" s="34"/>
      <c r="D38" s="34"/>
      <c r="E38" s="35"/>
      <c r="F38" s="35"/>
      <c r="G38" s="35"/>
    </row>
    <row r="39" spans="1:12" s="36" customFormat="1" ht="100">
      <c r="A39" s="16"/>
      <c r="B39" s="37" t="s">
        <v>55</v>
      </c>
      <c r="C39" s="38"/>
      <c r="D39" s="38"/>
      <c r="E39" s="35"/>
      <c r="F39" s="35"/>
      <c r="G39" s="35"/>
    </row>
    <row r="40" spans="1:12" s="24" customFormat="1">
      <c r="A40" s="27" t="s">
        <v>36</v>
      </c>
      <c r="B40" s="39" t="s">
        <v>56</v>
      </c>
      <c r="C40" s="25"/>
      <c r="D40" s="23"/>
      <c r="E40" s="23"/>
      <c r="F40" s="23"/>
      <c r="G40" s="23"/>
      <c r="I40" s="25"/>
      <c r="J40" s="25"/>
      <c r="K40" s="25"/>
      <c r="L40" s="25"/>
    </row>
    <row r="41" spans="1:12" s="24" customFormat="1">
      <c r="A41" s="20"/>
      <c r="B41" s="30"/>
      <c r="C41" s="25"/>
      <c r="D41" s="23"/>
      <c r="E41" s="23"/>
      <c r="F41" s="23"/>
      <c r="G41" s="23"/>
      <c r="I41" s="25"/>
      <c r="J41" s="25"/>
      <c r="K41" s="25"/>
      <c r="L41" s="25"/>
    </row>
    <row r="42" spans="1:12" s="24" customFormat="1">
      <c r="A42" s="20"/>
      <c r="B42" s="30"/>
      <c r="C42" s="25"/>
      <c r="D42" s="23"/>
      <c r="E42" s="23"/>
      <c r="F42" s="23"/>
      <c r="G42" s="23"/>
      <c r="I42" s="25"/>
      <c r="J42" s="25"/>
      <c r="K42" s="25"/>
      <c r="L42" s="25"/>
    </row>
    <row r="43" spans="1:12" s="24" customFormat="1">
      <c r="A43" s="20"/>
      <c r="B43" s="30"/>
      <c r="C43" s="25"/>
      <c r="D43" s="23"/>
      <c r="E43" s="23"/>
      <c r="F43" s="23"/>
      <c r="G43" s="23"/>
      <c r="I43" s="25"/>
      <c r="J43" s="25"/>
      <c r="K43" s="25"/>
      <c r="L43" s="25"/>
    </row>
    <row r="44" spans="1:12" s="24" customFormat="1" ht="15.5">
      <c r="A44" s="31"/>
      <c r="B44" s="40" t="s">
        <v>57</v>
      </c>
      <c r="C44" s="25"/>
      <c r="D44" s="23"/>
      <c r="E44" s="23"/>
      <c r="F44" s="23"/>
      <c r="G44" s="23"/>
      <c r="I44" s="25"/>
      <c r="J44" s="25"/>
      <c r="K44" s="25"/>
      <c r="L44" s="25"/>
    </row>
    <row r="45" spans="1:12" s="25" customFormat="1" ht="13">
      <c r="A45" s="31"/>
      <c r="B45" s="41"/>
      <c r="D45" s="23"/>
      <c r="E45" s="23"/>
      <c r="F45" s="23"/>
      <c r="G45" s="23"/>
      <c r="H45" s="24"/>
    </row>
    <row r="46" spans="1:12" s="24" customFormat="1" ht="25">
      <c r="A46" s="29" t="s">
        <v>36</v>
      </c>
      <c r="B46" s="42" t="s">
        <v>77</v>
      </c>
      <c r="C46" s="25"/>
      <c r="D46" s="23"/>
      <c r="E46" s="23"/>
      <c r="F46" s="23"/>
      <c r="G46" s="23"/>
      <c r="I46" s="25"/>
      <c r="J46" s="25"/>
      <c r="K46" s="25"/>
      <c r="L46" s="25"/>
    </row>
    <row r="47" spans="1:12" s="24" customFormat="1">
      <c r="A47" s="29"/>
      <c r="B47" s="42"/>
      <c r="C47" s="25"/>
      <c r="D47" s="23"/>
      <c r="E47" s="23"/>
      <c r="F47" s="23"/>
      <c r="G47" s="23"/>
      <c r="I47" s="25"/>
      <c r="J47" s="25"/>
      <c r="K47" s="25"/>
      <c r="L47" s="25"/>
    </row>
    <row r="48" spans="1:12" s="24" customFormat="1" ht="37.5">
      <c r="A48" s="29" t="s">
        <v>36</v>
      </c>
      <c r="B48" s="26" t="s">
        <v>58</v>
      </c>
      <c r="C48" s="25"/>
      <c r="D48" s="23"/>
      <c r="E48" s="23"/>
      <c r="F48" s="23"/>
      <c r="G48" s="23"/>
      <c r="I48" s="25"/>
      <c r="J48" s="25"/>
      <c r="K48" s="25"/>
      <c r="L48" s="25"/>
    </row>
    <row r="49" spans="1:12" s="24" customFormat="1">
      <c r="A49" s="29"/>
      <c r="B49" s="26"/>
      <c r="C49" s="25"/>
      <c r="D49" s="23"/>
      <c r="E49" s="23"/>
      <c r="F49" s="23"/>
      <c r="G49" s="23"/>
      <c r="I49" s="25"/>
      <c r="J49" s="25"/>
      <c r="K49" s="25"/>
      <c r="L49" s="25"/>
    </row>
    <row r="50" spans="1:12" s="24" customFormat="1">
      <c r="A50" s="29"/>
      <c r="B50" s="26"/>
      <c r="C50" s="25"/>
      <c r="D50" s="23"/>
      <c r="E50" s="23"/>
      <c r="F50" s="23"/>
      <c r="G50" s="23"/>
      <c r="I50" s="25"/>
      <c r="J50" s="25"/>
      <c r="K50" s="25"/>
      <c r="L50" s="25"/>
    </row>
    <row r="51" spans="1:12" s="24" customFormat="1">
      <c r="A51" s="29"/>
      <c r="B51" s="26"/>
      <c r="C51" s="25"/>
      <c r="D51" s="23"/>
      <c r="E51" s="23"/>
      <c r="F51" s="23"/>
      <c r="G51" s="23"/>
      <c r="I51" s="25"/>
      <c r="J51" s="25"/>
      <c r="K51" s="25"/>
      <c r="L51" s="25"/>
    </row>
    <row r="52" spans="1:12" s="24" customFormat="1" ht="25">
      <c r="A52" s="29" t="s">
        <v>36</v>
      </c>
      <c r="B52" s="26" t="s">
        <v>59</v>
      </c>
      <c r="C52" s="25"/>
      <c r="D52" s="23"/>
      <c r="E52" s="23"/>
      <c r="F52" s="23"/>
      <c r="G52" s="23"/>
      <c r="I52" s="25"/>
      <c r="J52" s="25"/>
      <c r="K52" s="25"/>
      <c r="L52" s="25"/>
    </row>
    <row r="53" spans="1:12" s="24" customFormat="1">
      <c r="A53" s="29"/>
      <c r="B53" s="26"/>
      <c r="C53" s="25"/>
      <c r="D53" s="23"/>
      <c r="E53" s="23"/>
      <c r="F53" s="23"/>
      <c r="G53" s="23"/>
      <c r="I53" s="25"/>
      <c r="J53" s="25"/>
      <c r="K53" s="25"/>
      <c r="L53" s="25"/>
    </row>
    <row r="54" spans="1:12" s="24" customFormat="1">
      <c r="A54" s="29"/>
      <c r="B54" s="26"/>
      <c r="C54" s="25"/>
      <c r="D54" s="23"/>
      <c r="E54" s="23"/>
      <c r="F54" s="23"/>
      <c r="G54" s="23"/>
      <c r="I54" s="25"/>
      <c r="J54" s="25"/>
      <c r="K54" s="25"/>
      <c r="L54" s="25"/>
    </row>
    <row r="55" spans="1:12" s="24" customFormat="1" ht="25">
      <c r="A55" s="29" t="s">
        <v>36</v>
      </c>
      <c r="B55" s="42" t="s">
        <v>60</v>
      </c>
      <c r="C55" s="25"/>
      <c r="D55" s="23"/>
      <c r="E55" s="23"/>
      <c r="F55" s="23"/>
      <c r="G55" s="23"/>
      <c r="I55" s="25"/>
      <c r="J55" s="25"/>
      <c r="K55" s="25"/>
      <c r="L55" s="25"/>
    </row>
    <row r="56" spans="1:12" s="24" customFormat="1">
      <c r="A56" s="29"/>
      <c r="B56" s="42"/>
      <c r="C56" s="25"/>
      <c r="D56" s="23"/>
      <c r="E56" s="23"/>
      <c r="F56" s="23"/>
      <c r="G56" s="23"/>
      <c r="I56" s="25"/>
      <c r="J56" s="25"/>
      <c r="K56" s="25"/>
      <c r="L56" s="25"/>
    </row>
    <row r="57" spans="1:12" s="24" customFormat="1" ht="25">
      <c r="A57" s="29" t="s">
        <v>36</v>
      </c>
      <c r="B57" s="42" t="s">
        <v>61</v>
      </c>
      <c r="C57" s="25"/>
      <c r="D57" s="23"/>
      <c r="E57" s="23"/>
      <c r="F57" s="23"/>
      <c r="G57" s="23"/>
      <c r="I57" s="25"/>
      <c r="J57" s="25"/>
      <c r="K57" s="25"/>
      <c r="L57" s="25"/>
    </row>
    <row r="58" spans="1:12" s="24" customFormat="1" ht="25">
      <c r="A58" s="29" t="s">
        <v>36</v>
      </c>
      <c r="B58" s="42" t="s">
        <v>62</v>
      </c>
      <c r="C58" s="25"/>
      <c r="D58" s="23"/>
      <c r="E58" s="23"/>
      <c r="F58" s="23"/>
      <c r="G58" s="23"/>
      <c r="I58" s="25"/>
      <c r="J58" s="25"/>
      <c r="K58" s="25"/>
      <c r="L58" s="25"/>
    </row>
    <row r="59" spans="1:12" s="24" customFormat="1">
      <c r="A59" s="29"/>
      <c r="B59" s="42"/>
      <c r="C59" s="25"/>
      <c r="D59" s="23"/>
      <c r="E59" s="23"/>
      <c r="F59" s="23"/>
      <c r="G59" s="23"/>
      <c r="I59" s="25"/>
      <c r="J59" s="25"/>
      <c r="K59" s="25"/>
      <c r="L59" s="25"/>
    </row>
    <row r="60" spans="1:12" s="24" customFormat="1">
      <c r="A60" s="29" t="s">
        <v>36</v>
      </c>
      <c r="B60" s="43" t="s">
        <v>63</v>
      </c>
      <c r="C60" s="25"/>
      <c r="D60" s="23"/>
      <c r="E60" s="23"/>
      <c r="F60" s="23"/>
      <c r="G60" s="23"/>
      <c r="I60" s="25"/>
      <c r="J60" s="25"/>
      <c r="K60" s="25"/>
      <c r="L60" s="25"/>
    </row>
    <row r="61" spans="1:12" s="24" customFormat="1">
      <c r="A61" s="29" t="s">
        <v>36</v>
      </c>
      <c r="B61" s="43" t="s">
        <v>64</v>
      </c>
      <c r="C61" s="25"/>
      <c r="D61" s="23"/>
      <c r="E61" s="23"/>
      <c r="F61" s="23"/>
      <c r="G61" s="23"/>
      <c r="I61" s="25"/>
      <c r="J61" s="25"/>
      <c r="K61" s="25"/>
      <c r="L61" s="25"/>
    </row>
    <row r="62" spans="1:12" s="24" customFormat="1" ht="25">
      <c r="A62" s="29" t="s">
        <v>36</v>
      </c>
      <c r="B62" s="42" t="s">
        <v>65</v>
      </c>
      <c r="C62" s="25"/>
      <c r="D62" s="23"/>
      <c r="E62" s="23"/>
      <c r="F62" s="23"/>
      <c r="G62" s="23"/>
      <c r="I62" s="25"/>
      <c r="J62" s="25"/>
      <c r="K62" s="25"/>
      <c r="L62" s="25"/>
    </row>
    <row r="63" spans="1:12" s="24" customFormat="1">
      <c r="A63" s="29"/>
      <c r="B63" s="42"/>
      <c r="C63" s="25"/>
      <c r="D63" s="23"/>
      <c r="E63" s="23"/>
      <c r="F63" s="23"/>
      <c r="G63" s="23"/>
      <c r="I63" s="25"/>
      <c r="J63" s="25"/>
      <c r="K63" s="25"/>
      <c r="L63" s="25"/>
    </row>
    <row r="64" spans="1:12" s="24" customFormat="1">
      <c r="A64" s="29"/>
      <c r="B64" s="42"/>
      <c r="C64" s="25"/>
      <c r="D64" s="23"/>
      <c r="E64" s="23"/>
      <c r="F64" s="23"/>
      <c r="G64" s="23"/>
      <c r="I64" s="25"/>
      <c r="J64" s="25"/>
      <c r="K64" s="25"/>
      <c r="L64" s="25"/>
    </row>
    <row r="65" spans="1:12" s="24" customFormat="1" ht="25">
      <c r="A65" s="29"/>
      <c r="B65" s="30" t="s">
        <v>66</v>
      </c>
      <c r="C65" s="25"/>
      <c r="D65" s="23"/>
      <c r="E65" s="23"/>
      <c r="F65" s="23"/>
      <c r="G65" s="23"/>
      <c r="I65" s="25"/>
      <c r="J65" s="25"/>
      <c r="K65" s="25"/>
      <c r="L65" s="25"/>
    </row>
    <row r="66" spans="1:12" s="24" customFormat="1">
      <c r="A66" s="29"/>
      <c r="B66" s="30"/>
      <c r="C66" s="25"/>
      <c r="D66" s="23"/>
      <c r="E66" s="23"/>
      <c r="F66" s="23"/>
      <c r="G66" s="23"/>
      <c r="I66" s="25"/>
      <c r="J66" s="25"/>
      <c r="K66" s="25"/>
      <c r="L66" s="25"/>
    </row>
    <row r="68" spans="1:12" ht="15.5">
      <c r="B68" s="45"/>
    </row>
    <row r="69" spans="1:12">
      <c r="B69" s="30"/>
    </row>
    <row r="70" spans="1:12">
      <c r="B70" s="30"/>
    </row>
    <row r="71" spans="1:12">
      <c r="B71" s="30"/>
    </row>
    <row r="72" spans="1:12">
      <c r="B72" s="30"/>
    </row>
  </sheetData>
  <sheetProtection algorithmName="SHA-512" hashValue="ndtfuk5gjlHBTvW2S9xovVSpFVwebzFYkOxo9xCKCJIPT48m9/A6RiwBB+0LPE5LdWOB5f9cBx22vm6BlWwFvQ==" saltValue="q//oIcxbb6lkryzaNnaekA==" spinCount="100000" sheet="1" objects="1" scenarios="1"/>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showWhiteSpace="0" view="pageLayout" zoomScale="70" zoomScaleNormal="100" zoomScaleSheetLayoutView="145" zoomScalePageLayoutView="70" workbookViewId="0">
      <selection activeCell="E15" sqref="E15"/>
    </sheetView>
  </sheetViews>
  <sheetFormatPr defaultRowHeight="13"/>
  <cols>
    <col min="1" max="1" width="4.54296875" style="486" customWidth="1"/>
    <col min="2" max="2" width="54.81640625" style="497" customWidth="1"/>
    <col min="3" max="3" width="5.81640625" style="488" customWidth="1"/>
    <col min="4" max="4" width="6.1796875" style="488" customWidth="1"/>
    <col min="5" max="5" width="11.26953125" style="497" customWidth="1"/>
    <col min="6" max="6" width="12.26953125" style="497" customWidth="1"/>
    <col min="7" max="7" width="10.1796875" style="536" bestFit="1" customWidth="1"/>
    <col min="8" max="8" width="13.81640625" style="537" customWidth="1"/>
    <col min="9" max="9" width="9.26953125" style="538" bestFit="1" customWidth="1"/>
    <col min="10" max="10" width="17" style="538" customWidth="1"/>
    <col min="11" max="11" width="53.54296875" style="538" customWidth="1"/>
    <col min="12" max="256" width="9.1796875" style="538"/>
    <col min="257" max="257" width="4.54296875" style="538" customWidth="1"/>
    <col min="258" max="258" width="54.81640625" style="538" customWidth="1"/>
    <col min="259" max="259" width="5.81640625" style="538" customWidth="1"/>
    <col min="260" max="260" width="6.1796875" style="538" customWidth="1"/>
    <col min="261" max="261" width="11.26953125" style="538" customWidth="1"/>
    <col min="262" max="262" width="12.26953125" style="538" customWidth="1"/>
    <col min="263" max="263" width="10.1796875" style="538" bestFit="1" customWidth="1"/>
    <col min="264" max="264" width="13.81640625" style="538" customWidth="1"/>
    <col min="265" max="265" width="9.26953125" style="538" bestFit="1" customWidth="1"/>
    <col min="266" max="266" width="17" style="538" customWidth="1"/>
    <col min="267" max="267" width="53.54296875" style="538" customWidth="1"/>
    <col min="268" max="512" width="9.1796875" style="538"/>
    <col min="513" max="513" width="4.54296875" style="538" customWidth="1"/>
    <col min="514" max="514" width="54.81640625" style="538" customWidth="1"/>
    <col min="515" max="515" width="5.81640625" style="538" customWidth="1"/>
    <col min="516" max="516" width="6.1796875" style="538" customWidth="1"/>
    <col min="517" max="517" width="11.26953125" style="538" customWidth="1"/>
    <col min="518" max="518" width="12.26953125" style="538" customWidth="1"/>
    <col min="519" max="519" width="10.1796875" style="538" bestFit="1" customWidth="1"/>
    <col min="520" max="520" width="13.81640625" style="538" customWidth="1"/>
    <col min="521" max="521" width="9.26953125" style="538" bestFit="1" customWidth="1"/>
    <col min="522" max="522" width="17" style="538" customWidth="1"/>
    <col min="523" max="523" width="53.54296875" style="538" customWidth="1"/>
    <col min="524" max="768" width="9.1796875" style="538"/>
    <col min="769" max="769" width="4.54296875" style="538" customWidth="1"/>
    <col min="770" max="770" width="54.81640625" style="538" customWidth="1"/>
    <col min="771" max="771" width="5.81640625" style="538" customWidth="1"/>
    <col min="772" max="772" width="6.1796875" style="538" customWidth="1"/>
    <col min="773" max="773" width="11.26953125" style="538" customWidth="1"/>
    <col min="774" max="774" width="12.26953125" style="538" customWidth="1"/>
    <col min="775" max="775" width="10.1796875" style="538" bestFit="1" customWidth="1"/>
    <col min="776" max="776" width="13.81640625" style="538" customWidth="1"/>
    <col min="777" max="777" width="9.26953125" style="538" bestFit="1" customWidth="1"/>
    <col min="778" max="778" width="17" style="538" customWidth="1"/>
    <col min="779" max="779" width="53.54296875" style="538" customWidth="1"/>
    <col min="780" max="1024" width="9.1796875" style="538"/>
    <col min="1025" max="1025" width="4.54296875" style="538" customWidth="1"/>
    <col min="1026" max="1026" width="54.81640625" style="538" customWidth="1"/>
    <col min="1027" max="1027" width="5.81640625" style="538" customWidth="1"/>
    <col min="1028" max="1028" width="6.1796875" style="538" customWidth="1"/>
    <col min="1029" max="1029" width="11.26953125" style="538" customWidth="1"/>
    <col min="1030" max="1030" width="12.26953125" style="538" customWidth="1"/>
    <col min="1031" max="1031" width="10.1796875" style="538" bestFit="1" customWidth="1"/>
    <col min="1032" max="1032" width="13.81640625" style="538" customWidth="1"/>
    <col min="1033" max="1033" width="9.26953125" style="538" bestFit="1" customWidth="1"/>
    <col min="1034" max="1034" width="17" style="538" customWidth="1"/>
    <col min="1035" max="1035" width="53.54296875" style="538" customWidth="1"/>
    <col min="1036" max="1280" width="9.1796875" style="538"/>
    <col min="1281" max="1281" width="4.54296875" style="538" customWidth="1"/>
    <col min="1282" max="1282" width="54.81640625" style="538" customWidth="1"/>
    <col min="1283" max="1283" width="5.81640625" style="538" customWidth="1"/>
    <col min="1284" max="1284" width="6.1796875" style="538" customWidth="1"/>
    <col min="1285" max="1285" width="11.26953125" style="538" customWidth="1"/>
    <col min="1286" max="1286" width="12.26953125" style="538" customWidth="1"/>
    <col min="1287" max="1287" width="10.1796875" style="538" bestFit="1" customWidth="1"/>
    <col min="1288" max="1288" width="13.81640625" style="538" customWidth="1"/>
    <col min="1289" max="1289" width="9.26953125" style="538" bestFit="1" customWidth="1"/>
    <col min="1290" max="1290" width="17" style="538" customWidth="1"/>
    <col min="1291" max="1291" width="53.54296875" style="538" customWidth="1"/>
    <col min="1292" max="1536" width="9.1796875" style="538"/>
    <col min="1537" max="1537" width="4.54296875" style="538" customWidth="1"/>
    <col min="1538" max="1538" width="54.81640625" style="538" customWidth="1"/>
    <col min="1539" max="1539" width="5.81640625" style="538" customWidth="1"/>
    <col min="1540" max="1540" width="6.1796875" style="538" customWidth="1"/>
    <col min="1541" max="1541" width="11.26953125" style="538" customWidth="1"/>
    <col min="1542" max="1542" width="12.26953125" style="538" customWidth="1"/>
    <col min="1543" max="1543" width="10.1796875" style="538" bestFit="1" customWidth="1"/>
    <col min="1544" max="1544" width="13.81640625" style="538" customWidth="1"/>
    <col min="1545" max="1545" width="9.26953125" style="538" bestFit="1" customWidth="1"/>
    <col min="1546" max="1546" width="17" style="538" customWidth="1"/>
    <col min="1547" max="1547" width="53.54296875" style="538" customWidth="1"/>
    <col min="1548" max="1792" width="9.1796875" style="538"/>
    <col min="1793" max="1793" width="4.54296875" style="538" customWidth="1"/>
    <col min="1794" max="1794" width="54.81640625" style="538" customWidth="1"/>
    <col min="1795" max="1795" width="5.81640625" style="538" customWidth="1"/>
    <col min="1796" max="1796" width="6.1796875" style="538" customWidth="1"/>
    <col min="1797" max="1797" width="11.26953125" style="538" customWidth="1"/>
    <col min="1798" max="1798" width="12.26953125" style="538" customWidth="1"/>
    <col min="1799" max="1799" width="10.1796875" style="538" bestFit="1" customWidth="1"/>
    <col min="1800" max="1800" width="13.81640625" style="538" customWidth="1"/>
    <col min="1801" max="1801" width="9.26953125" style="538" bestFit="1" customWidth="1"/>
    <col min="1802" max="1802" width="17" style="538" customWidth="1"/>
    <col min="1803" max="1803" width="53.54296875" style="538" customWidth="1"/>
    <col min="1804" max="2048" width="9.1796875" style="538"/>
    <col min="2049" max="2049" width="4.54296875" style="538" customWidth="1"/>
    <col min="2050" max="2050" width="54.81640625" style="538" customWidth="1"/>
    <col min="2051" max="2051" width="5.81640625" style="538" customWidth="1"/>
    <col min="2052" max="2052" width="6.1796875" style="538" customWidth="1"/>
    <col min="2053" max="2053" width="11.26953125" style="538" customWidth="1"/>
    <col min="2054" max="2054" width="12.26953125" style="538" customWidth="1"/>
    <col min="2055" max="2055" width="10.1796875" style="538" bestFit="1" customWidth="1"/>
    <col min="2056" max="2056" width="13.81640625" style="538" customWidth="1"/>
    <col min="2057" max="2057" width="9.26953125" style="538" bestFit="1" customWidth="1"/>
    <col min="2058" max="2058" width="17" style="538" customWidth="1"/>
    <col min="2059" max="2059" width="53.54296875" style="538" customWidth="1"/>
    <col min="2060" max="2304" width="9.1796875" style="538"/>
    <col min="2305" max="2305" width="4.54296875" style="538" customWidth="1"/>
    <col min="2306" max="2306" width="54.81640625" style="538" customWidth="1"/>
    <col min="2307" max="2307" width="5.81640625" style="538" customWidth="1"/>
    <col min="2308" max="2308" width="6.1796875" style="538" customWidth="1"/>
    <col min="2309" max="2309" width="11.26953125" style="538" customWidth="1"/>
    <col min="2310" max="2310" width="12.26953125" style="538" customWidth="1"/>
    <col min="2311" max="2311" width="10.1796875" style="538" bestFit="1" customWidth="1"/>
    <col min="2312" max="2312" width="13.81640625" style="538" customWidth="1"/>
    <col min="2313" max="2313" width="9.26953125" style="538" bestFit="1" customWidth="1"/>
    <col min="2314" max="2314" width="17" style="538" customWidth="1"/>
    <col min="2315" max="2315" width="53.54296875" style="538" customWidth="1"/>
    <col min="2316" max="2560" width="9.1796875" style="538"/>
    <col min="2561" max="2561" width="4.54296875" style="538" customWidth="1"/>
    <col min="2562" max="2562" width="54.81640625" style="538" customWidth="1"/>
    <col min="2563" max="2563" width="5.81640625" style="538" customWidth="1"/>
    <col min="2564" max="2564" width="6.1796875" style="538" customWidth="1"/>
    <col min="2565" max="2565" width="11.26953125" style="538" customWidth="1"/>
    <col min="2566" max="2566" width="12.26953125" style="538" customWidth="1"/>
    <col min="2567" max="2567" width="10.1796875" style="538" bestFit="1" customWidth="1"/>
    <col min="2568" max="2568" width="13.81640625" style="538" customWidth="1"/>
    <col min="2569" max="2569" width="9.26953125" style="538" bestFit="1" customWidth="1"/>
    <col min="2570" max="2570" width="17" style="538" customWidth="1"/>
    <col min="2571" max="2571" width="53.54296875" style="538" customWidth="1"/>
    <col min="2572" max="2816" width="9.1796875" style="538"/>
    <col min="2817" max="2817" width="4.54296875" style="538" customWidth="1"/>
    <col min="2818" max="2818" width="54.81640625" style="538" customWidth="1"/>
    <col min="2819" max="2819" width="5.81640625" style="538" customWidth="1"/>
    <col min="2820" max="2820" width="6.1796875" style="538" customWidth="1"/>
    <col min="2821" max="2821" width="11.26953125" style="538" customWidth="1"/>
    <col min="2822" max="2822" width="12.26953125" style="538" customWidth="1"/>
    <col min="2823" max="2823" width="10.1796875" style="538" bestFit="1" customWidth="1"/>
    <col min="2824" max="2824" width="13.81640625" style="538" customWidth="1"/>
    <col min="2825" max="2825" width="9.26953125" style="538" bestFit="1" customWidth="1"/>
    <col min="2826" max="2826" width="17" style="538" customWidth="1"/>
    <col min="2827" max="2827" width="53.54296875" style="538" customWidth="1"/>
    <col min="2828" max="3072" width="9.1796875" style="538"/>
    <col min="3073" max="3073" width="4.54296875" style="538" customWidth="1"/>
    <col min="3074" max="3074" width="54.81640625" style="538" customWidth="1"/>
    <col min="3075" max="3075" width="5.81640625" style="538" customWidth="1"/>
    <col min="3076" max="3076" width="6.1796875" style="538" customWidth="1"/>
    <col min="3077" max="3077" width="11.26953125" style="538" customWidth="1"/>
    <col min="3078" max="3078" width="12.26953125" style="538" customWidth="1"/>
    <col min="3079" max="3079" width="10.1796875" style="538" bestFit="1" customWidth="1"/>
    <col min="3080" max="3080" width="13.81640625" style="538" customWidth="1"/>
    <col min="3081" max="3081" width="9.26953125" style="538" bestFit="1" customWidth="1"/>
    <col min="3082" max="3082" width="17" style="538" customWidth="1"/>
    <col min="3083" max="3083" width="53.54296875" style="538" customWidth="1"/>
    <col min="3084" max="3328" width="9.1796875" style="538"/>
    <col min="3329" max="3329" width="4.54296875" style="538" customWidth="1"/>
    <col min="3330" max="3330" width="54.81640625" style="538" customWidth="1"/>
    <col min="3331" max="3331" width="5.81640625" style="538" customWidth="1"/>
    <col min="3332" max="3332" width="6.1796875" style="538" customWidth="1"/>
    <col min="3333" max="3333" width="11.26953125" style="538" customWidth="1"/>
    <col min="3334" max="3334" width="12.26953125" style="538" customWidth="1"/>
    <col min="3335" max="3335" width="10.1796875" style="538" bestFit="1" customWidth="1"/>
    <col min="3336" max="3336" width="13.81640625" style="538" customWidth="1"/>
    <col min="3337" max="3337" width="9.26953125" style="538" bestFit="1" customWidth="1"/>
    <col min="3338" max="3338" width="17" style="538" customWidth="1"/>
    <col min="3339" max="3339" width="53.54296875" style="538" customWidth="1"/>
    <col min="3340" max="3584" width="9.1796875" style="538"/>
    <col min="3585" max="3585" width="4.54296875" style="538" customWidth="1"/>
    <col min="3586" max="3586" width="54.81640625" style="538" customWidth="1"/>
    <col min="3587" max="3587" width="5.81640625" style="538" customWidth="1"/>
    <col min="3588" max="3588" width="6.1796875" style="538" customWidth="1"/>
    <col min="3589" max="3589" width="11.26953125" style="538" customWidth="1"/>
    <col min="3590" max="3590" width="12.26953125" style="538" customWidth="1"/>
    <col min="3591" max="3591" width="10.1796875" style="538" bestFit="1" customWidth="1"/>
    <col min="3592" max="3592" width="13.81640625" style="538" customWidth="1"/>
    <col min="3593" max="3593" width="9.26953125" style="538" bestFit="1" customWidth="1"/>
    <col min="3594" max="3594" width="17" style="538" customWidth="1"/>
    <col min="3595" max="3595" width="53.54296875" style="538" customWidth="1"/>
    <col min="3596" max="3840" width="9.1796875" style="538"/>
    <col min="3841" max="3841" width="4.54296875" style="538" customWidth="1"/>
    <col min="3842" max="3842" width="54.81640625" style="538" customWidth="1"/>
    <col min="3843" max="3843" width="5.81640625" style="538" customWidth="1"/>
    <col min="3844" max="3844" width="6.1796875" style="538" customWidth="1"/>
    <col min="3845" max="3845" width="11.26953125" style="538" customWidth="1"/>
    <col min="3846" max="3846" width="12.26953125" style="538" customWidth="1"/>
    <col min="3847" max="3847" width="10.1796875" style="538" bestFit="1" customWidth="1"/>
    <col min="3848" max="3848" width="13.81640625" style="538" customWidth="1"/>
    <col min="3849" max="3849" width="9.26953125" style="538" bestFit="1" customWidth="1"/>
    <col min="3850" max="3850" width="17" style="538" customWidth="1"/>
    <col min="3851" max="3851" width="53.54296875" style="538" customWidth="1"/>
    <col min="3852" max="4096" width="9.1796875" style="538"/>
    <col min="4097" max="4097" width="4.54296875" style="538" customWidth="1"/>
    <col min="4098" max="4098" width="54.81640625" style="538" customWidth="1"/>
    <col min="4099" max="4099" width="5.81640625" style="538" customWidth="1"/>
    <col min="4100" max="4100" width="6.1796875" style="538" customWidth="1"/>
    <col min="4101" max="4101" width="11.26953125" style="538" customWidth="1"/>
    <col min="4102" max="4102" width="12.26953125" style="538" customWidth="1"/>
    <col min="4103" max="4103" width="10.1796875" style="538" bestFit="1" customWidth="1"/>
    <col min="4104" max="4104" width="13.81640625" style="538" customWidth="1"/>
    <col min="4105" max="4105" width="9.26953125" style="538" bestFit="1" customWidth="1"/>
    <col min="4106" max="4106" width="17" style="538" customWidth="1"/>
    <col min="4107" max="4107" width="53.54296875" style="538" customWidth="1"/>
    <col min="4108" max="4352" width="9.1796875" style="538"/>
    <col min="4353" max="4353" width="4.54296875" style="538" customWidth="1"/>
    <col min="4354" max="4354" width="54.81640625" style="538" customWidth="1"/>
    <col min="4355" max="4355" width="5.81640625" style="538" customWidth="1"/>
    <col min="4356" max="4356" width="6.1796875" style="538" customWidth="1"/>
    <col min="4357" max="4357" width="11.26953125" style="538" customWidth="1"/>
    <col min="4358" max="4358" width="12.26953125" style="538" customWidth="1"/>
    <col min="4359" max="4359" width="10.1796875" style="538" bestFit="1" customWidth="1"/>
    <col min="4360" max="4360" width="13.81640625" style="538" customWidth="1"/>
    <col min="4361" max="4361" width="9.26953125" style="538" bestFit="1" customWidth="1"/>
    <col min="4362" max="4362" width="17" style="538" customWidth="1"/>
    <col min="4363" max="4363" width="53.54296875" style="538" customWidth="1"/>
    <col min="4364" max="4608" width="9.1796875" style="538"/>
    <col min="4609" max="4609" width="4.54296875" style="538" customWidth="1"/>
    <col min="4610" max="4610" width="54.81640625" style="538" customWidth="1"/>
    <col min="4611" max="4611" width="5.81640625" style="538" customWidth="1"/>
    <col min="4612" max="4612" width="6.1796875" style="538" customWidth="1"/>
    <col min="4613" max="4613" width="11.26953125" style="538" customWidth="1"/>
    <col min="4614" max="4614" width="12.26953125" style="538" customWidth="1"/>
    <col min="4615" max="4615" width="10.1796875" style="538" bestFit="1" customWidth="1"/>
    <col min="4616" max="4616" width="13.81640625" style="538" customWidth="1"/>
    <col min="4617" max="4617" width="9.26953125" style="538" bestFit="1" customWidth="1"/>
    <col min="4618" max="4618" width="17" style="538" customWidth="1"/>
    <col min="4619" max="4619" width="53.54296875" style="538" customWidth="1"/>
    <col min="4620" max="4864" width="9.1796875" style="538"/>
    <col min="4865" max="4865" width="4.54296875" style="538" customWidth="1"/>
    <col min="4866" max="4866" width="54.81640625" style="538" customWidth="1"/>
    <col min="4867" max="4867" width="5.81640625" style="538" customWidth="1"/>
    <col min="4868" max="4868" width="6.1796875" style="538" customWidth="1"/>
    <col min="4869" max="4869" width="11.26953125" style="538" customWidth="1"/>
    <col min="4870" max="4870" width="12.26953125" style="538" customWidth="1"/>
    <col min="4871" max="4871" width="10.1796875" style="538" bestFit="1" customWidth="1"/>
    <col min="4872" max="4872" width="13.81640625" style="538" customWidth="1"/>
    <col min="4873" max="4873" width="9.26953125" style="538" bestFit="1" customWidth="1"/>
    <col min="4874" max="4874" width="17" style="538" customWidth="1"/>
    <col min="4875" max="4875" width="53.54296875" style="538" customWidth="1"/>
    <col min="4876" max="5120" width="9.1796875" style="538"/>
    <col min="5121" max="5121" width="4.54296875" style="538" customWidth="1"/>
    <col min="5122" max="5122" width="54.81640625" style="538" customWidth="1"/>
    <col min="5123" max="5123" width="5.81640625" style="538" customWidth="1"/>
    <col min="5124" max="5124" width="6.1796875" style="538" customWidth="1"/>
    <col min="5125" max="5125" width="11.26953125" style="538" customWidth="1"/>
    <col min="5126" max="5126" width="12.26953125" style="538" customWidth="1"/>
    <col min="5127" max="5127" width="10.1796875" style="538" bestFit="1" customWidth="1"/>
    <col min="5128" max="5128" width="13.81640625" style="538" customWidth="1"/>
    <col min="5129" max="5129" width="9.26953125" style="538" bestFit="1" customWidth="1"/>
    <col min="5130" max="5130" width="17" style="538" customWidth="1"/>
    <col min="5131" max="5131" width="53.54296875" style="538" customWidth="1"/>
    <col min="5132" max="5376" width="9.1796875" style="538"/>
    <col min="5377" max="5377" width="4.54296875" style="538" customWidth="1"/>
    <col min="5378" max="5378" width="54.81640625" style="538" customWidth="1"/>
    <col min="5379" max="5379" width="5.81640625" style="538" customWidth="1"/>
    <col min="5380" max="5380" width="6.1796875" style="538" customWidth="1"/>
    <col min="5381" max="5381" width="11.26953125" style="538" customWidth="1"/>
    <col min="5382" max="5382" width="12.26953125" style="538" customWidth="1"/>
    <col min="5383" max="5383" width="10.1796875" style="538" bestFit="1" customWidth="1"/>
    <col min="5384" max="5384" width="13.81640625" style="538" customWidth="1"/>
    <col min="5385" max="5385" width="9.26953125" style="538" bestFit="1" customWidth="1"/>
    <col min="5386" max="5386" width="17" style="538" customWidth="1"/>
    <col min="5387" max="5387" width="53.54296875" style="538" customWidth="1"/>
    <col min="5388" max="5632" width="9.1796875" style="538"/>
    <col min="5633" max="5633" width="4.54296875" style="538" customWidth="1"/>
    <col min="5634" max="5634" width="54.81640625" style="538" customWidth="1"/>
    <col min="5635" max="5635" width="5.81640625" style="538" customWidth="1"/>
    <col min="5636" max="5636" width="6.1796875" style="538" customWidth="1"/>
    <col min="5637" max="5637" width="11.26953125" style="538" customWidth="1"/>
    <col min="5638" max="5638" width="12.26953125" style="538" customWidth="1"/>
    <col min="5639" max="5639" width="10.1796875" style="538" bestFit="1" customWidth="1"/>
    <col min="5640" max="5640" width="13.81640625" style="538" customWidth="1"/>
    <col min="5641" max="5641" width="9.26953125" style="538" bestFit="1" customWidth="1"/>
    <col min="5642" max="5642" width="17" style="538" customWidth="1"/>
    <col min="5643" max="5643" width="53.54296875" style="538" customWidth="1"/>
    <col min="5644" max="5888" width="9.1796875" style="538"/>
    <col min="5889" max="5889" width="4.54296875" style="538" customWidth="1"/>
    <col min="5890" max="5890" width="54.81640625" style="538" customWidth="1"/>
    <col min="5891" max="5891" width="5.81640625" style="538" customWidth="1"/>
    <col min="5892" max="5892" width="6.1796875" style="538" customWidth="1"/>
    <col min="5893" max="5893" width="11.26953125" style="538" customWidth="1"/>
    <col min="5894" max="5894" width="12.26953125" style="538" customWidth="1"/>
    <col min="5895" max="5895" width="10.1796875" style="538" bestFit="1" customWidth="1"/>
    <col min="5896" max="5896" width="13.81640625" style="538" customWidth="1"/>
    <col min="5897" max="5897" width="9.26953125" style="538" bestFit="1" customWidth="1"/>
    <col min="5898" max="5898" width="17" style="538" customWidth="1"/>
    <col min="5899" max="5899" width="53.54296875" style="538" customWidth="1"/>
    <col min="5900" max="6144" width="9.1796875" style="538"/>
    <col min="6145" max="6145" width="4.54296875" style="538" customWidth="1"/>
    <col min="6146" max="6146" width="54.81640625" style="538" customWidth="1"/>
    <col min="6147" max="6147" width="5.81640625" style="538" customWidth="1"/>
    <col min="6148" max="6148" width="6.1796875" style="538" customWidth="1"/>
    <col min="6149" max="6149" width="11.26953125" style="538" customWidth="1"/>
    <col min="6150" max="6150" width="12.26953125" style="538" customWidth="1"/>
    <col min="6151" max="6151" width="10.1796875" style="538" bestFit="1" customWidth="1"/>
    <col min="6152" max="6152" width="13.81640625" style="538" customWidth="1"/>
    <col min="6153" max="6153" width="9.26953125" style="538" bestFit="1" customWidth="1"/>
    <col min="6154" max="6154" width="17" style="538" customWidth="1"/>
    <col min="6155" max="6155" width="53.54296875" style="538" customWidth="1"/>
    <col min="6156" max="6400" width="9.1796875" style="538"/>
    <col min="6401" max="6401" width="4.54296875" style="538" customWidth="1"/>
    <col min="6402" max="6402" width="54.81640625" style="538" customWidth="1"/>
    <col min="6403" max="6403" width="5.81640625" style="538" customWidth="1"/>
    <col min="6404" max="6404" width="6.1796875" style="538" customWidth="1"/>
    <col min="6405" max="6405" width="11.26953125" style="538" customWidth="1"/>
    <col min="6406" max="6406" width="12.26953125" style="538" customWidth="1"/>
    <col min="6407" max="6407" width="10.1796875" style="538" bestFit="1" customWidth="1"/>
    <col min="6408" max="6408" width="13.81640625" style="538" customWidth="1"/>
    <col min="6409" max="6409" width="9.26953125" style="538" bestFit="1" customWidth="1"/>
    <col min="6410" max="6410" width="17" style="538" customWidth="1"/>
    <col min="6411" max="6411" width="53.54296875" style="538" customWidth="1"/>
    <col min="6412" max="6656" width="9.1796875" style="538"/>
    <col min="6657" max="6657" width="4.54296875" style="538" customWidth="1"/>
    <col min="6658" max="6658" width="54.81640625" style="538" customWidth="1"/>
    <col min="6659" max="6659" width="5.81640625" style="538" customWidth="1"/>
    <col min="6660" max="6660" width="6.1796875" style="538" customWidth="1"/>
    <col min="6661" max="6661" width="11.26953125" style="538" customWidth="1"/>
    <col min="6662" max="6662" width="12.26953125" style="538" customWidth="1"/>
    <col min="6663" max="6663" width="10.1796875" style="538" bestFit="1" customWidth="1"/>
    <col min="6664" max="6664" width="13.81640625" style="538" customWidth="1"/>
    <col min="6665" max="6665" width="9.26953125" style="538" bestFit="1" customWidth="1"/>
    <col min="6666" max="6666" width="17" style="538" customWidth="1"/>
    <col min="6667" max="6667" width="53.54296875" style="538" customWidth="1"/>
    <col min="6668" max="6912" width="9.1796875" style="538"/>
    <col min="6913" max="6913" width="4.54296875" style="538" customWidth="1"/>
    <col min="6914" max="6914" width="54.81640625" style="538" customWidth="1"/>
    <col min="6915" max="6915" width="5.81640625" style="538" customWidth="1"/>
    <col min="6916" max="6916" width="6.1796875" style="538" customWidth="1"/>
    <col min="6917" max="6917" width="11.26953125" style="538" customWidth="1"/>
    <col min="6918" max="6918" width="12.26953125" style="538" customWidth="1"/>
    <col min="6919" max="6919" width="10.1796875" style="538" bestFit="1" customWidth="1"/>
    <col min="6920" max="6920" width="13.81640625" style="538" customWidth="1"/>
    <col min="6921" max="6921" width="9.26953125" style="538" bestFit="1" customWidth="1"/>
    <col min="6922" max="6922" width="17" style="538" customWidth="1"/>
    <col min="6923" max="6923" width="53.54296875" style="538" customWidth="1"/>
    <col min="6924" max="7168" width="9.1796875" style="538"/>
    <col min="7169" max="7169" width="4.54296875" style="538" customWidth="1"/>
    <col min="7170" max="7170" width="54.81640625" style="538" customWidth="1"/>
    <col min="7171" max="7171" width="5.81640625" style="538" customWidth="1"/>
    <col min="7172" max="7172" width="6.1796875" style="538" customWidth="1"/>
    <col min="7173" max="7173" width="11.26953125" style="538" customWidth="1"/>
    <col min="7174" max="7174" width="12.26953125" style="538" customWidth="1"/>
    <col min="7175" max="7175" width="10.1796875" style="538" bestFit="1" customWidth="1"/>
    <col min="7176" max="7176" width="13.81640625" style="538" customWidth="1"/>
    <col min="7177" max="7177" width="9.26953125" style="538" bestFit="1" customWidth="1"/>
    <col min="7178" max="7178" width="17" style="538" customWidth="1"/>
    <col min="7179" max="7179" width="53.54296875" style="538" customWidth="1"/>
    <col min="7180" max="7424" width="9.1796875" style="538"/>
    <col min="7425" max="7425" width="4.54296875" style="538" customWidth="1"/>
    <col min="7426" max="7426" width="54.81640625" style="538" customWidth="1"/>
    <col min="7427" max="7427" width="5.81640625" style="538" customWidth="1"/>
    <col min="7428" max="7428" width="6.1796875" style="538" customWidth="1"/>
    <col min="7429" max="7429" width="11.26953125" style="538" customWidth="1"/>
    <col min="7430" max="7430" width="12.26953125" style="538" customWidth="1"/>
    <col min="7431" max="7431" width="10.1796875" style="538" bestFit="1" customWidth="1"/>
    <col min="7432" max="7432" width="13.81640625" style="538" customWidth="1"/>
    <col min="7433" max="7433" width="9.26953125" style="538" bestFit="1" customWidth="1"/>
    <col min="7434" max="7434" width="17" style="538" customWidth="1"/>
    <col min="7435" max="7435" width="53.54296875" style="538" customWidth="1"/>
    <col min="7436" max="7680" width="9.1796875" style="538"/>
    <col min="7681" max="7681" width="4.54296875" style="538" customWidth="1"/>
    <col min="7682" max="7682" width="54.81640625" style="538" customWidth="1"/>
    <col min="7683" max="7683" width="5.81640625" style="538" customWidth="1"/>
    <col min="7684" max="7684" width="6.1796875" style="538" customWidth="1"/>
    <col min="7685" max="7685" width="11.26953125" style="538" customWidth="1"/>
    <col min="7686" max="7686" width="12.26953125" style="538" customWidth="1"/>
    <col min="7687" max="7687" width="10.1796875" style="538" bestFit="1" customWidth="1"/>
    <col min="7688" max="7688" width="13.81640625" style="538" customWidth="1"/>
    <col min="7689" max="7689" width="9.26953125" style="538" bestFit="1" customWidth="1"/>
    <col min="7690" max="7690" width="17" style="538" customWidth="1"/>
    <col min="7691" max="7691" width="53.54296875" style="538" customWidth="1"/>
    <col min="7692" max="7936" width="9.1796875" style="538"/>
    <col min="7937" max="7937" width="4.54296875" style="538" customWidth="1"/>
    <col min="7938" max="7938" width="54.81640625" style="538" customWidth="1"/>
    <col min="7939" max="7939" width="5.81640625" style="538" customWidth="1"/>
    <col min="7940" max="7940" width="6.1796875" style="538" customWidth="1"/>
    <col min="7941" max="7941" width="11.26953125" style="538" customWidth="1"/>
    <col min="7942" max="7942" width="12.26953125" style="538" customWidth="1"/>
    <col min="7943" max="7943" width="10.1796875" style="538" bestFit="1" customWidth="1"/>
    <col min="7944" max="7944" width="13.81640625" style="538" customWidth="1"/>
    <col min="7945" max="7945" width="9.26953125" style="538" bestFit="1" customWidth="1"/>
    <col min="7946" max="7946" width="17" style="538" customWidth="1"/>
    <col min="7947" max="7947" width="53.54296875" style="538" customWidth="1"/>
    <col min="7948" max="8192" width="9.1796875" style="538"/>
    <col min="8193" max="8193" width="4.54296875" style="538" customWidth="1"/>
    <col min="8194" max="8194" width="54.81640625" style="538" customWidth="1"/>
    <col min="8195" max="8195" width="5.81640625" style="538" customWidth="1"/>
    <col min="8196" max="8196" width="6.1796875" style="538" customWidth="1"/>
    <col min="8197" max="8197" width="11.26953125" style="538" customWidth="1"/>
    <col min="8198" max="8198" width="12.26953125" style="538" customWidth="1"/>
    <col min="8199" max="8199" width="10.1796875" style="538" bestFit="1" customWidth="1"/>
    <col min="8200" max="8200" width="13.81640625" style="538" customWidth="1"/>
    <col min="8201" max="8201" width="9.26953125" style="538" bestFit="1" customWidth="1"/>
    <col min="8202" max="8202" width="17" style="538" customWidth="1"/>
    <col min="8203" max="8203" width="53.54296875" style="538" customWidth="1"/>
    <col min="8204" max="8448" width="9.1796875" style="538"/>
    <col min="8449" max="8449" width="4.54296875" style="538" customWidth="1"/>
    <col min="8450" max="8450" width="54.81640625" style="538" customWidth="1"/>
    <col min="8451" max="8451" width="5.81640625" style="538" customWidth="1"/>
    <col min="8452" max="8452" width="6.1796875" style="538" customWidth="1"/>
    <col min="8453" max="8453" width="11.26953125" style="538" customWidth="1"/>
    <col min="8454" max="8454" width="12.26953125" style="538" customWidth="1"/>
    <col min="8455" max="8455" width="10.1796875" style="538" bestFit="1" customWidth="1"/>
    <col min="8456" max="8456" width="13.81640625" style="538" customWidth="1"/>
    <col min="8457" max="8457" width="9.26953125" style="538" bestFit="1" customWidth="1"/>
    <col min="8458" max="8458" width="17" style="538" customWidth="1"/>
    <col min="8459" max="8459" width="53.54296875" style="538" customWidth="1"/>
    <col min="8460" max="8704" width="9.1796875" style="538"/>
    <col min="8705" max="8705" width="4.54296875" style="538" customWidth="1"/>
    <col min="8706" max="8706" width="54.81640625" style="538" customWidth="1"/>
    <col min="8707" max="8707" width="5.81640625" style="538" customWidth="1"/>
    <col min="8708" max="8708" width="6.1796875" style="538" customWidth="1"/>
    <col min="8709" max="8709" width="11.26953125" style="538" customWidth="1"/>
    <col min="8710" max="8710" width="12.26953125" style="538" customWidth="1"/>
    <col min="8711" max="8711" width="10.1796875" style="538" bestFit="1" customWidth="1"/>
    <col min="8712" max="8712" width="13.81640625" style="538" customWidth="1"/>
    <col min="8713" max="8713" width="9.26953125" style="538" bestFit="1" customWidth="1"/>
    <col min="8714" max="8714" width="17" style="538" customWidth="1"/>
    <col min="8715" max="8715" width="53.54296875" style="538" customWidth="1"/>
    <col min="8716" max="8960" width="9.1796875" style="538"/>
    <col min="8961" max="8961" width="4.54296875" style="538" customWidth="1"/>
    <col min="8962" max="8962" width="54.81640625" style="538" customWidth="1"/>
    <col min="8963" max="8963" width="5.81640625" style="538" customWidth="1"/>
    <col min="8964" max="8964" width="6.1796875" style="538" customWidth="1"/>
    <col min="8965" max="8965" width="11.26953125" style="538" customWidth="1"/>
    <col min="8966" max="8966" width="12.26953125" style="538" customWidth="1"/>
    <col min="8967" max="8967" width="10.1796875" style="538" bestFit="1" customWidth="1"/>
    <col min="8968" max="8968" width="13.81640625" style="538" customWidth="1"/>
    <col min="8969" max="8969" width="9.26953125" style="538" bestFit="1" customWidth="1"/>
    <col min="8970" max="8970" width="17" style="538" customWidth="1"/>
    <col min="8971" max="8971" width="53.54296875" style="538" customWidth="1"/>
    <col min="8972" max="9216" width="9.1796875" style="538"/>
    <col min="9217" max="9217" width="4.54296875" style="538" customWidth="1"/>
    <col min="9218" max="9218" width="54.81640625" style="538" customWidth="1"/>
    <col min="9219" max="9219" width="5.81640625" style="538" customWidth="1"/>
    <col min="9220" max="9220" width="6.1796875" style="538" customWidth="1"/>
    <col min="9221" max="9221" width="11.26953125" style="538" customWidth="1"/>
    <col min="9222" max="9222" width="12.26953125" style="538" customWidth="1"/>
    <col min="9223" max="9223" width="10.1796875" style="538" bestFit="1" customWidth="1"/>
    <col min="9224" max="9224" width="13.81640625" style="538" customWidth="1"/>
    <col min="9225" max="9225" width="9.26953125" style="538" bestFit="1" customWidth="1"/>
    <col min="9226" max="9226" width="17" style="538" customWidth="1"/>
    <col min="9227" max="9227" width="53.54296875" style="538" customWidth="1"/>
    <col min="9228" max="9472" width="9.1796875" style="538"/>
    <col min="9473" max="9473" width="4.54296875" style="538" customWidth="1"/>
    <col min="9474" max="9474" width="54.81640625" style="538" customWidth="1"/>
    <col min="9475" max="9475" width="5.81640625" style="538" customWidth="1"/>
    <col min="9476" max="9476" width="6.1796875" style="538" customWidth="1"/>
    <col min="9477" max="9477" width="11.26953125" style="538" customWidth="1"/>
    <col min="9478" max="9478" width="12.26953125" style="538" customWidth="1"/>
    <col min="9479" max="9479" width="10.1796875" style="538" bestFit="1" customWidth="1"/>
    <col min="9480" max="9480" width="13.81640625" style="538" customWidth="1"/>
    <col min="9481" max="9481" width="9.26953125" style="538" bestFit="1" customWidth="1"/>
    <col min="9482" max="9482" width="17" style="538" customWidth="1"/>
    <col min="9483" max="9483" width="53.54296875" style="538" customWidth="1"/>
    <col min="9484" max="9728" width="9.1796875" style="538"/>
    <col min="9729" max="9729" width="4.54296875" style="538" customWidth="1"/>
    <col min="9730" max="9730" width="54.81640625" style="538" customWidth="1"/>
    <col min="9731" max="9731" width="5.81640625" style="538" customWidth="1"/>
    <col min="9732" max="9732" width="6.1796875" style="538" customWidth="1"/>
    <col min="9733" max="9733" width="11.26953125" style="538" customWidth="1"/>
    <col min="9734" max="9734" width="12.26953125" style="538" customWidth="1"/>
    <col min="9735" max="9735" width="10.1796875" style="538" bestFit="1" customWidth="1"/>
    <col min="9736" max="9736" width="13.81640625" style="538" customWidth="1"/>
    <col min="9737" max="9737" width="9.26953125" style="538" bestFit="1" customWidth="1"/>
    <col min="9738" max="9738" width="17" style="538" customWidth="1"/>
    <col min="9739" max="9739" width="53.54296875" style="538" customWidth="1"/>
    <col min="9740" max="9984" width="9.1796875" style="538"/>
    <col min="9985" max="9985" width="4.54296875" style="538" customWidth="1"/>
    <col min="9986" max="9986" width="54.81640625" style="538" customWidth="1"/>
    <col min="9987" max="9987" width="5.81640625" style="538" customWidth="1"/>
    <col min="9988" max="9988" width="6.1796875" style="538" customWidth="1"/>
    <col min="9989" max="9989" width="11.26953125" style="538" customWidth="1"/>
    <col min="9990" max="9990" width="12.26953125" style="538" customWidth="1"/>
    <col min="9991" max="9991" width="10.1796875" style="538" bestFit="1" customWidth="1"/>
    <col min="9992" max="9992" width="13.81640625" style="538" customWidth="1"/>
    <col min="9993" max="9993" width="9.26953125" style="538" bestFit="1" customWidth="1"/>
    <col min="9994" max="9994" width="17" style="538" customWidth="1"/>
    <col min="9995" max="9995" width="53.54296875" style="538" customWidth="1"/>
    <col min="9996" max="10240" width="9.1796875" style="538"/>
    <col min="10241" max="10241" width="4.54296875" style="538" customWidth="1"/>
    <col min="10242" max="10242" width="54.81640625" style="538" customWidth="1"/>
    <col min="10243" max="10243" width="5.81640625" style="538" customWidth="1"/>
    <col min="10244" max="10244" width="6.1796875" style="538" customWidth="1"/>
    <col min="10245" max="10245" width="11.26953125" style="538" customWidth="1"/>
    <col min="10246" max="10246" width="12.26953125" style="538" customWidth="1"/>
    <col min="10247" max="10247" width="10.1796875" style="538" bestFit="1" customWidth="1"/>
    <col min="10248" max="10248" width="13.81640625" style="538" customWidth="1"/>
    <col min="10249" max="10249" width="9.26953125" style="538" bestFit="1" customWidth="1"/>
    <col min="10250" max="10250" width="17" style="538" customWidth="1"/>
    <col min="10251" max="10251" width="53.54296875" style="538" customWidth="1"/>
    <col min="10252" max="10496" width="9.1796875" style="538"/>
    <col min="10497" max="10497" width="4.54296875" style="538" customWidth="1"/>
    <col min="10498" max="10498" width="54.81640625" style="538" customWidth="1"/>
    <col min="10499" max="10499" width="5.81640625" style="538" customWidth="1"/>
    <col min="10500" max="10500" width="6.1796875" style="538" customWidth="1"/>
    <col min="10501" max="10501" width="11.26953125" style="538" customWidth="1"/>
    <col min="10502" max="10502" width="12.26953125" style="538" customWidth="1"/>
    <col min="10503" max="10503" width="10.1796875" style="538" bestFit="1" customWidth="1"/>
    <col min="10504" max="10504" width="13.81640625" style="538" customWidth="1"/>
    <col min="10505" max="10505" width="9.26953125" style="538" bestFit="1" customWidth="1"/>
    <col min="10506" max="10506" width="17" style="538" customWidth="1"/>
    <col min="10507" max="10507" width="53.54296875" style="538" customWidth="1"/>
    <col min="10508" max="10752" width="9.1796875" style="538"/>
    <col min="10753" max="10753" width="4.54296875" style="538" customWidth="1"/>
    <col min="10754" max="10754" width="54.81640625" style="538" customWidth="1"/>
    <col min="10755" max="10755" width="5.81640625" style="538" customWidth="1"/>
    <col min="10756" max="10756" width="6.1796875" style="538" customWidth="1"/>
    <col min="10757" max="10757" width="11.26953125" style="538" customWidth="1"/>
    <col min="10758" max="10758" width="12.26953125" style="538" customWidth="1"/>
    <col min="10759" max="10759" width="10.1796875" style="538" bestFit="1" customWidth="1"/>
    <col min="10760" max="10760" width="13.81640625" style="538" customWidth="1"/>
    <col min="10761" max="10761" width="9.26953125" style="538" bestFit="1" customWidth="1"/>
    <col min="10762" max="10762" width="17" style="538" customWidth="1"/>
    <col min="10763" max="10763" width="53.54296875" style="538" customWidth="1"/>
    <col min="10764" max="11008" width="9.1796875" style="538"/>
    <col min="11009" max="11009" width="4.54296875" style="538" customWidth="1"/>
    <col min="11010" max="11010" width="54.81640625" style="538" customWidth="1"/>
    <col min="11011" max="11011" width="5.81640625" style="538" customWidth="1"/>
    <col min="11012" max="11012" width="6.1796875" style="538" customWidth="1"/>
    <col min="11013" max="11013" width="11.26953125" style="538" customWidth="1"/>
    <col min="11014" max="11014" width="12.26953125" style="538" customWidth="1"/>
    <col min="11015" max="11015" width="10.1796875" style="538" bestFit="1" customWidth="1"/>
    <col min="11016" max="11016" width="13.81640625" style="538" customWidth="1"/>
    <col min="11017" max="11017" width="9.26953125" style="538" bestFit="1" customWidth="1"/>
    <col min="11018" max="11018" width="17" style="538" customWidth="1"/>
    <col min="11019" max="11019" width="53.54296875" style="538" customWidth="1"/>
    <col min="11020" max="11264" width="9.1796875" style="538"/>
    <col min="11265" max="11265" width="4.54296875" style="538" customWidth="1"/>
    <col min="11266" max="11266" width="54.81640625" style="538" customWidth="1"/>
    <col min="11267" max="11267" width="5.81640625" style="538" customWidth="1"/>
    <col min="11268" max="11268" width="6.1796875" style="538" customWidth="1"/>
    <col min="11269" max="11269" width="11.26953125" style="538" customWidth="1"/>
    <col min="11270" max="11270" width="12.26953125" style="538" customWidth="1"/>
    <col min="11271" max="11271" width="10.1796875" style="538" bestFit="1" customWidth="1"/>
    <col min="11272" max="11272" width="13.81640625" style="538" customWidth="1"/>
    <col min="11273" max="11273" width="9.26953125" style="538" bestFit="1" customWidth="1"/>
    <col min="11274" max="11274" width="17" style="538" customWidth="1"/>
    <col min="11275" max="11275" width="53.54296875" style="538" customWidth="1"/>
    <col min="11276" max="11520" width="9.1796875" style="538"/>
    <col min="11521" max="11521" width="4.54296875" style="538" customWidth="1"/>
    <col min="11522" max="11522" width="54.81640625" style="538" customWidth="1"/>
    <col min="11523" max="11523" width="5.81640625" style="538" customWidth="1"/>
    <col min="11524" max="11524" width="6.1796875" style="538" customWidth="1"/>
    <col min="11525" max="11525" width="11.26953125" style="538" customWidth="1"/>
    <col min="11526" max="11526" width="12.26953125" style="538" customWidth="1"/>
    <col min="11527" max="11527" width="10.1796875" style="538" bestFit="1" customWidth="1"/>
    <col min="11528" max="11528" width="13.81640625" style="538" customWidth="1"/>
    <col min="11529" max="11529" width="9.26953125" style="538" bestFit="1" customWidth="1"/>
    <col min="11530" max="11530" width="17" style="538" customWidth="1"/>
    <col min="11531" max="11531" width="53.54296875" style="538" customWidth="1"/>
    <col min="11532" max="11776" width="9.1796875" style="538"/>
    <col min="11777" max="11777" width="4.54296875" style="538" customWidth="1"/>
    <col min="11778" max="11778" width="54.81640625" style="538" customWidth="1"/>
    <col min="11779" max="11779" width="5.81640625" style="538" customWidth="1"/>
    <col min="11780" max="11780" width="6.1796875" style="538" customWidth="1"/>
    <col min="11781" max="11781" width="11.26953125" style="538" customWidth="1"/>
    <col min="11782" max="11782" width="12.26953125" style="538" customWidth="1"/>
    <col min="11783" max="11783" width="10.1796875" style="538" bestFit="1" customWidth="1"/>
    <col min="11784" max="11784" width="13.81640625" style="538" customWidth="1"/>
    <col min="11785" max="11785" width="9.26953125" style="538" bestFit="1" customWidth="1"/>
    <col min="11786" max="11786" width="17" style="538" customWidth="1"/>
    <col min="11787" max="11787" width="53.54296875" style="538" customWidth="1"/>
    <col min="11788" max="12032" width="9.1796875" style="538"/>
    <col min="12033" max="12033" width="4.54296875" style="538" customWidth="1"/>
    <col min="12034" max="12034" width="54.81640625" style="538" customWidth="1"/>
    <col min="12035" max="12035" width="5.81640625" style="538" customWidth="1"/>
    <col min="12036" max="12036" width="6.1796875" style="538" customWidth="1"/>
    <col min="12037" max="12037" width="11.26953125" style="538" customWidth="1"/>
    <col min="12038" max="12038" width="12.26953125" style="538" customWidth="1"/>
    <col min="12039" max="12039" width="10.1796875" style="538" bestFit="1" customWidth="1"/>
    <col min="12040" max="12040" width="13.81640625" style="538" customWidth="1"/>
    <col min="12041" max="12041" width="9.26953125" style="538" bestFit="1" customWidth="1"/>
    <col min="12042" max="12042" width="17" style="538" customWidth="1"/>
    <col min="12043" max="12043" width="53.54296875" style="538" customWidth="1"/>
    <col min="12044" max="12288" width="9.1796875" style="538"/>
    <col min="12289" max="12289" width="4.54296875" style="538" customWidth="1"/>
    <col min="12290" max="12290" width="54.81640625" style="538" customWidth="1"/>
    <col min="12291" max="12291" width="5.81640625" style="538" customWidth="1"/>
    <col min="12292" max="12292" width="6.1796875" style="538" customWidth="1"/>
    <col min="12293" max="12293" width="11.26953125" style="538" customWidth="1"/>
    <col min="12294" max="12294" width="12.26953125" style="538" customWidth="1"/>
    <col min="12295" max="12295" width="10.1796875" style="538" bestFit="1" customWidth="1"/>
    <col min="12296" max="12296" width="13.81640625" style="538" customWidth="1"/>
    <col min="12297" max="12297" width="9.26953125" style="538" bestFit="1" customWidth="1"/>
    <col min="12298" max="12298" width="17" style="538" customWidth="1"/>
    <col min="12299" max="12299" width="53.54296875" style="538" customWidth="1"/>
    <col min="12300" max="12544" width="9.1796875" style="538"/>
    <col min="12545" max="12545" width="4.54296875" style="538" customWidth="1"/>
    <col min="12546" max="12546" width="54.81640625" style="538" customWidth="1"/>
    <col min="12547" max="12547" width="5.81640625" style="538" customWidth="1"/>
    <col min="12548" max="12548" width="6.1796875" style="538" customWidth="1"/>
    <col min="12549" max="12549" width="11.26953125" style="538" customWidth="1"/>
    <col min="12550" max="12550" width="12.26953125" style="538" customWidth="1"/>
    <col min="12551" max="12551" width="10.1796875" style="538" bestFit="1" customWidth="1"/>
    <col min="12552" max="12552" width="13.81640625" style="538" customWidth="1"/>
    <col min="12553" max="12553" width="9.26953125" style="538" bestFit="1" customWidth="1"/>
    <col min="12554" max="12554" width="17" style="538" customWidth="1"/>
    <col min="12555" max="12555" width="53.54296875" style="538" customWidth="1"/>
    <col min="12556" max="12800" width="9.1796875" style="538"/>
    <col min="12801" max="12801" width="4.54296875" style="538" customWidth="1"/>
    <col min="12802" max="12802" width="54.81640625" style="538" customWidth="1"/>
    <col min="12803" max="12803" width="5.81640625" style="538" customWidth="1"/>
    <col min="12804" max="12804" width="6.1796875" style="538" customWidth="1"/>
    <col min="12805" max="12805" width="11.26953125" style="538" customWidth="1"/>
    <col min="12806" max="12806" width="12.26953125" style="538" customWidth="1"/>
    <col min="12807" max="12807" width="10.1796875" style="538" bestFit="1" customWidth="1"/>
    <col min="12808" max="12808" width="13.81640625" style="538" customWidth="1"/>
    <col min="12809" max="12809" width="9.26953125" style="538" bestFit="1" customWidth="1"/>
    <col min="12810" max="12810" width="17" style="538" customWidth="1"/>
    <col min="12811" max="12811" width="53.54296875" style="538" customWidth="1"/>
    <col min="12812" max="13056" width="9.1796875" style="538"/>
    <col min="13057" max="13057" width="4.54296875" style="538" customWidth="1"/>
    <col min="13058" max="13058" width="54.81640625" style="538" customWidth="1"/>
    <col min="13059" max="13059" width="5.81640625" style="538" customWidth="1"/>
    <col min="13060" max="13060" width="6.1796875" style="538" customWidth="1"/>
    <col min="13061" max="13061" width="11.26953125" style="538" customWidth="1"/>
    <col min="13062" max="13062" width="12.26953125" style="538" customWidth="1"/>
    <col min="13063" max="13063" width="10.1796875" style="538" bestFit="1" customWidth="1"/>
    <col min="13064" max="13064" width="13.81640625" style="538" customWidth="1"/>
    <col min="13065" max="13065" width="9.26953125" style="538" bestFit="1" customWidth="1"/>
    <col min="13066" max="13066" width="17" style="538" customWidth="1"/>
    <col min="13067" max="13067" width="53.54296875" style="538" customWidth="1"/>
    <col min="13068" max="13312" width="9.1796875" style="538"/>
    <col min="13313" max="13313" width="4.54296875" style="538" customWidth="1"/>
    <col min="13314" max="13314" width="54.81640625" style="538" customWidth="1"/>
    <col min="13315" max="13315" width="5.81640625" style="538" customWidth="1"/>
    <col min="13316" max="13316" width="6.1796875" style="538" customWidth="1"/>
    <col min="13317" max="13317" width="11.26953125" style="538" customWidth="1"/>
    <col min="13318" max="13318" width="12.26953125" style="538" customWidth="1"/>
    <col min="13319" max="13319" width="10.1796875" style="538" bestFit="1" customWidth="1"/>
    <col min="13320" max="13320" width="13.81640625" style="538" customWidth="1"/>
    <col min="13321" max="13321" width="9.26953125" style="538" bestFit="1" customWidth="1"/>
    <col min="13322" max="13322" width="17" style="538" customWidth="1"/>
    <col min="13323" max="13323" width="53.54296875" style="538" customWidth="1"/>
    <col min="13324" max="13568" width="9.1796875" style="538"/>
    <col min="13569" max="13569" width="4.54296875" style="538" customWidth="1"/>
    <col min="13570" max="13570" width="54.81640625" style="538" customWidth="1"/>
    <col min="13571" max="13571" width="5.81640625" style="538" customWidth="1"/>
    <col min="13572" max="13572" width="6.1796875" style="538" customWidth="1"/>
    <col min="13573" max="13573" width="11.26953125" style="538" customWidth="1"/>
    <col min="13574" max="13574" width="12.26953125" style="538" customWidth="1"/>
    <col min="13575" max="13575" width="10.1796875" style="538" bestFit="1" customWidth="1"/>
    <col min="13576" max="13576" width="13.81640625" style="538" customWidth="1"/>
    <col min="13577" max="13577" width="9.26953125" style="538" bestFit="1" customWidth="1"/>
    <col min="13578" max="13578" width="17" style="538" customWidth="1"/>
    <col min="13579" max="13579" width="53.54296875" style="538" customWidth="1"/>
    <col min="13580" max="13824" width="9.1796875" style="538"/>
    <col min="13825" max="13825" width="4.54296875" style="538" customWidth="1"/>
    <col min="13826" max="13826" width="54.81640625" style="538" customWidth="1"/>
    <col min="13827" max="13827" width="5.81640625" style="538" customWidth="1"/>
    <col min="13828" max="13828" width="6.1796875" style="538" customWidth="1"/>
    <col min="13829" max="13829" width="11.26953125" style="538" customWidth="1"/>
    <col min="13830" max="13830" width="12.26953125" style="538" customWidth="1"/>
    <col min="13831" max="13831" width="10.1796875" style="538" bestFit="1" customWidth="1"/>
    <col min="13832" max="13832" width="13.81640625" style="538" customWidth="1"/>
    <col min="13833" max="13833" width="9.26953125" style="538" bestFit="1" customWidth="1"/>
    <col min="13834" max="13834" width="17" style="538" customWidth="1"/>
    <col min="13835" max="13835" width="53.54296875" style="538" customWidth="1"/>
    <col min="13836" max="14080" width="9.1796875" style="538"/>
    <col min="14081" max="14081" width="4.54296875" style="538" customWidth="1"/>
    <col min="14082" max="14082" width="54.81640625" style="538" customWidth="1"/>
    <col min="14083" max="14083" width="5.81640625" style="538" customWidth="1"/>
    <col min="14084" max="14084" width="6.1796875" style="538" customWidth="1"/>
    <col min="14085" max="14085" width="11.26953125" style="538" customWidth="1"/>
    <col min="14086" max="14086" width="12.26953125" style="538" customWidth="1"/>
    <col min="14087" max="14087" width="10.1796875" style="538" bestFit="1" customWidth="1"/>
    <col min="14088" max="14088" width="13.81640625" style="538" customWidth="1"/>
    <col min="14089" max="14089" width="9.26953125" style="538" bestFit="1" customWidth="1"/>
    <col min="14090" max="14090" width="17" style="538" customWidth="1"/>
    <col min="14091" max="14091" width="53.54296875" style="538" customWidth="1"/>
    <col min="14092" max="14336" width="9.1796875" style="538"/>
    <col min="14337" max="14337" width="4.54296875" style="538" customWidth="1"/>
    <col min="14338" max="14338" width="54.81640625" style="538" customWidth="1"/>
    <col min="14339" max="14339" width="5.81640625" style="538" customWidth="1"/>
    <col min="14340" max="14340" width="6.1796875" style="538" customWidth="1"/>
    <col min="14341" max="14341" width="11.26953125" style="538" customWidth="1"/>
    <col min="14342" max="14342" width="12.26953125" style="538" customWidth="1"/>
    <col min="14343" max="14343" width="10.1796875" style="538" bestFit="1" customWidth="1"/>
    <col min="14344" max="14344" width="13.81640625" style="538" customWidth="1"/>
    <col min="14345" max="14345" width="9.26953125" style="538" bestFit="1" customWidth="1"/>
    <col min="14346" max="14346" width="17" style="538" customWidth="1"/>
    <col min="14347" max="14347" width="53.54296875" style="538" customWidth="1"/>
    <col min="14348" max="14592" width="9.1796875" style="538"/>
    <col min="14593" max="14593" width="4.54296875" style="538" customWidth="1"/>
    <col min="14594" max="14594" width="54.81640625" style="538" customWidth="1"/>
    <col min="14595" max="14595" width="5.81640625" style="538" customWidth="1"/>
    <col min="14596" max="14596" width="6.1796875" style="538" customWidth="1"/>
    <col min="14597" max="14597" width="11.26953125" style="538" customWidth="1"/>
    <col min="14598" max="14598" width="12.26953125" style="538" customWidth="1"/>
    <col min="14599" max="14599" width="10.1796875" style="538" bestFit="1" customWidth="1"/>
    <col min="14600" max="14600" width="13.81640625" style="538" customWidth="1"/>
    <col min="14601" max="14601" width="9.26953125" style="538" bestFit="1" customWidth="1"/>
    <col min="14602" max="14602" width="17" style="538" customWidth="1"/>
    <col min="14603" max="14603" width="53.54296875" style="538" customWidth="1"/>
    <col min="14604" max="14848" width="9.1796875" style="538"/>
    <col min="14849" max="14849" width="4.54296875" style="538" customWidth="1"/>
    <col min="14850" max="14850" width="54.81640625" style="538" customWidth="1"/>
    <col min="14851" max="14851" width="5.81640625" style="538" customWidth="1"/>
    <col min="14852" max="14852" width="6.1796875" style="538" customWidth="1"/>
    <col min="14853" max="14853" width="11.26953125" style="538" customWidth="1"/>
    <col min="14854" max="14854" width="12.26953125" style="538" customWidth="1"/>
    <col min="14855" max="14855" width="10.1796875" style="538" bestFit="1" customWidth="1"/>
    <col min="14856" max="14856" width="13.81640625" style="538" customWidth="1"/>
    <col min="14857" max="14857" width="9.26953125" style="538" bestFit="1" customWidth="1"/>
    <col min="14858" max="14858" width="17" style="538" customWidth="1"/>
    <col min="14859" max="14859" width="53.54296875" style="538" customWidth="1"/>
    <col min="14860" max="15104" width="9.1796875" style="538"/>
    <col min="15105" max="15105" width="4.54296875" style="538" customWidth="1"/>
    <col min="15106" max="15106" width="54.81640625" style="538" customWidth="1"/>
    <col min="15107" max="15107" width="5.81640625" style="538" customWidth="1"/>
    <col min="15108" max="15108" width="6.1796875" style="538" customWidth="1"/>
    <col min="15109" max="15109" width="11.26953125" style="538" customWidth="1"/>
    <col min="15110" max="15110" width="12.26953125" style="538" customWidth="1"/>
    <col min="15111" max="15111" width="10.1796875" style="538" bestFit="1" customWidth="1"/>
    <col min="15112" max="15112" width="13.81640625" style="538" customWidth="1"/>
    <col min="15113" max="15113" width="9.26953125" style="538" bestFit="1" customWidth="1"/>
    <col min="15114" max="15114" width="17" style="538" customWidth="1"/>
    <col min="15115" max="15115" width="53.54296875" style="538" customWidth="1"/>
    <col min="15116" max="15360" width="9.1796875" style="538"/>
    <col min="15361" max="15361" width="4.54296875" style="538" customWidth="1"/>
    <col min="15362" max="15362" width="54.81640625" style="538" customWidth="1"/>
    <col min="15363" max="15363" width="5.81640625" style="538" customWidth="1"/>
    <col min="15364" max="15364" width="6.1796875" style="538" customWidth="1"/>
    <col min="15365" max="15365" width="11.26953125" style="538" customWidth="1"/>
    <col min="15366" max="15366" width="12.26953125" style="538" customWidth="1"/>
    <col min="15367" max="15367" width="10.1796875" style="538" bestFit="1" customWidth="1"/>
    <col min="15368" max="15368" width="13.81640625" style="538" customWidth="1"/>
    <col min="15369" max="15369" width="9.26953125" style="538" bestFit="1" customWidth="1"/>
    <col min="15370" max="15370" width="17" style="538" customWidth="1"/>
    <col min="15371" max="15371" width="53.54296875" style="538" customWidth="1"/>
    <col min="15372" max="15616" width="9.1796875" style="538"/>
    <col min="15617" max="15617" width="4.54296875" style="538" customWidth="1"/>
    <col min="15618" max="15618" width="54.81640625" style="538" customWidth="1"/>
    <col min="15619" max="15619" width="5.81640625" style="538" customWidth="1"/>
    <col min="15620" max="15620" width="6.1796875" style="538" customWidth="1"/>
    <col min="15621" max="15621" width="11.26953125" style="538" customWidth="1"/>
    <col min="15622" max="15622" width="12.26953125" style="538" customWidth="1"/>
    <col min="15623" max="15623" width="10.1796875" style="538" bestFit="1" customWidth="1"/>
    <col min="15624" max="15624" width="13.81640625" style="538" customWidth="1"/>
    <col min="15625" max="15625" width="9.26953125" style="538" bestFit="1" customWidth="1"/>
    <col min="15626" max="15626" width="17" style="538" customWidth="1"/>
    <col min="15627" max="15627" width="53.54296875" style="538" customWidth="1"/>
    <col min="15628" max="15872" width="9.1796875" style="538"/>
    <col min="15873" max="15873" width="4.54296875" style="538" customWidth="1"/>
    <col min="15874" max="15874" width="54.81640625" style="538" customWidth="1"/>
    <col min="15875" max="15875" width="5.81640625" style="538" customWidth="1"/>
    <col min="15876" max="15876" width="6.1796875" style="538" customWidth="1"/>
    <col min="15877" max="15877" width="11.26953125" style="538" customWidth="1"/>
    <col min="15878" max="15878" width="12.26953125" style="538" customWidth="1"/>
    <col min="15879" max="15879" width="10.1796875" style="538" bestFit="1" customWidth="1"/>
    <col min="15880" max="15880" width="13.81640625" style="538" customWidth="1"/>
    <col min="15881" max="15881" width="9.26953125" style="538" bestFit="1" customWidth="1"/>
    <col min="15882" max="15882" width="17" style="538" customWidth="1"/>
    <col min="15883" max="15883" width="53.54296875" style="538" customWidth="1"/>
    <col min="15884" max="16128" width="9.1796875" style="538"/>
    <col min="16129" max="16129" width="4.54296875" style="538" customWidth="1"/>
    <col min="16130" max="16130" width="54.81640625" style="538" customWidth="1"/>
    <col min="16131" max="16131" width="5.81640625" style="538" customWidth="1"/>
    <col min="16132" max="16132" width="6.1796875" style="538" customWidth="1"/>
    <col min="16133" max="16133" width="11.26953125" style="538" customWidth="1"/>
    <col min="16134" max="16134" width="12.26953125" style="538" customWidth="1"/>
    <col min="16135" max="16135" width="10.1796875" style="538" bestFit="1" customWidth="1"/>
    <col min="16136" max="16136" width="13.81640625" style="538" customWidth="1"/>
    <col min="16137" max="16137" width="9.26953125" style="538" bestFit="1" customWidth="1"/>
    <col min="16138" max="16138" width="17" style="538" customWidth="1"/>
    <col min="16139" max="16139" width="53.54296875" style="538" customWidth="1"/>
    <col min="16140" max="16384" width="9.1796875" style="538"/>
  </cols>
  <sheetData>
    <row r="1" spans="1:8" s="520" customFormat="1">
      <c r="A1" s="486"/>
      <c r="B1" s="487"/>
      <c r="C1" s="488"/>
      <c r="D1" s="488"/>
      <c r="E1" s="489"/>
      <c r="F1" s="489"/>
      <c r="G1" s="518"/>
      <c r="H1" s="519"/>
    </row>
    <row r="2" spans="1:8" s="520" customFormat="1">
      <c r="A2" s="521" t="s">
        <v>1019</v>
      </c>
      <c r="B2" s="522" t="s">
        <v>1020</v>
      </c>
      <c r="C2" s="523" t="s">
        <v>1021</v>
      </c>
      <c r="D2" s="524" t="s">
        <v>232</v>
      </c>
      <c r="E2" s="525" t="s">
        <v>1022</v>
      </c>
      <c r="F2" s="526" t="s">
        <v>1023</v>
      </c>
      <c r="G2" s="518"/>
      <c r="H2" s="519"/>
    </row>
    <row r="3" spans="1:8" s="520" customFormat="1">
      <c r="A3" s="527"/>
      <c r="B3" s="528"/>
      <c r="C3" s="529"/>
      <c r="D3" s="530"/>
      <c r="E3" s="531"/>
      <c r="F3" s="532"/>
      <c r="G3" s="518"/>
      <c r="H3" s="519"/>
    </row>
    <row r="4" spans="1:8" s="520" customFormat="1">
      <c r="A4" s="486" t="s">
        <v>1024</v>
      </c>
      <c r="B4" s="489" t="s">
        <v>1025</v>
      </c>
      <c r="C4" s="488"/>
      <c r="D4" s="488"/>
      <c r="E4" s="489"/>
      <c r="F4" s="489"/>
      <c r="G4" s="518"/>
      <c r="H4" s="519"/>
    </row>
    <row r="5" spans="1:8" s="520" customFormat="1">
      <c r="A5" s="486"/>
      <c r="B5" s="489"/>
      <c r="C5" s="488"/>
      <c r="D5" s="488"/>
      <c r="E5" s="489"/>
      <c r="F5" s="489"/>
      <c r="G5" s="518"/>
      <c r="H5" s="519"/>
    </row>
    <row r="6" spans="1:8" s="520" customFormat="1">
      <c r="A6" s="486"/>
      <c r="B6" s="533"/>
      <c r="C6" s="488"/>
      <c r="D6" s="488"/>
      <c r="E6" s="489"/>
      <c r="F6" s="489"/>
      <c r="G6" s="518"/>
      <c r="H6" s="519"/>
    </row>
    <row r="7" spans="1:8" s="520" customFormat="1">
      <c r="A7" s="486"/>
      <c r="B7" s="533" t="s">
        <v>16</v>
      </c>
      <c r="C7" s="488"/>
      <c r="D7" s="488"/>
      <c r="E7" s="489"/>
      <c r="F7" s="489"/>
      <c r="G7" s="518"/>
      <c r="H7" s="519"/>
    </row>
    <row r="8" spans="1:8" s="520" customFormat="1">
      <c r="A8" s="486"/>
      <c r="B8" s="533"/>
      <c r="C8" s="488"/>
      <c r="D8" s="488"/>
      <c r="E8" s="489"/>
      <c r="F8" s="489"/>
      <c r="G8" s="518"/>
      <c r="H8" s="519"/>
    </row>
    <row r="9" spans="1:8" s="520" customFormat="1" ht="26">
      <c r="A9" s="486"/>
      <c r="B9" s="533" t="s">
        <v>1026</v>
      </c>
      <c r="C9" s="488"/>
      <c r="D9" s="488"/>
      <c r="E9" s="489"/>
      <c r="F9" s="489"/>
      <c r="G9" s="518"/>
      <c r="H9" s="519"/>
    </row>
    <row r="10" spans="1:8" s="520" customFormat="1">
      <c r="A10" s="486"/>
      <c r="B10" s="489"/>
      <c r="C10" s="488"/>
      <c r="D10" s="488"/>
      <c r="E10" s="489"/>
      <c r="F10" s="489"/>
      <c r="G10" s="518"/>
      <c r="H10" s="519"/>
    </row>
    <row r="11" spans="1:8">
      <c r="A11" s="534">
        <v>1</v>
      </c>
      <c r="B11" s="535" t="s">
        <v>1027</v>
      </c>
    </row>
    <row r="12" spans="1:8">
      <c r="A12" s="534"/>
      <c r="B12" s="535" t="s">
        <v>1028</v>
      </c>
    </row>
    <row r="13" spans="1:8">
      <c r="A13" s="534"/>
      <c r="E13" s="488"/>
    </row>
    <row r="14" spans="1:8" s="544" customFormat="1">
      <c r="A14" s="539"/>
      <c r="B14" s="540" t="s">
        <v>1029</v>
      </c>
      <c r="C14" s="541" t="s">
        <v>872</v>
      </c>
      <c r="D14" s="541">
        <v>100</v>
      </c>
      <c r="E14" s="791">
        <v>0</v>
      </c>
      <c r="F14" s="542">
        <f>E14*D14</f>
        <v>0</v>
      </c>
      <c r="G14" s="543"/>
    </row>
    <row r="15" spans="1:8" s="544" customFormat="1">
      <c r="A15" s="539"/>
      <c r="B15" s="540" t="s">
        <v>1030</v>
      </c>
      <c r="C15" s="541" t="s">
        <v>872</v>
      </c>
      <c r="D15" s="541">
        <v>650</v>
      </c>
      <c r="E15" s="791">
        <v>0</v>
      </c>
      <c r="F15" s="542">
        <f t="shared" ref="F15:F23" si="0">E15*D15</f>
        <v>0</v>
      </c>
      <c r="G15" s="543"/>
      <c r="H15" s="545"/>
    </row>
    <row r="16" spans="1:8" s="544" customFormat="1">
      <c r="A16" s="539"/>
      <c r="B16" s="540" t="s">
        <v>1031</v>
      </c>
      <c r="C16" s="541" t="s">
        <v>872</v>
      </c>
      <c r="D16" s="541">
        <v>40</v>
      </c>
      <c r="E16" s="791">
        <v>0</v>
      </c>
      <c r="F16" s="542">
        <f t="shared" si="0"/>
        <v>0</v>
      </c>
      <c r="G16" s="543"/>
      <c r="H16" s="545"/>
    </row>
    <row r="17" spans="1:8" s="544" customFormat="1">
      <c r="A17" s="539"/>
      <c r="B17" s="540" t="s">
        <v>1032</v>
      </c>
      <c r="C17" s="541" t="s">
        <v>872</v>
      </c>
      <c r="D17" s="541">
        <v>360</v>
      </c>
      <c r="E17" s="791">
        <v>0</v>
      </c>
      <c r="F17" s="542">
        <f t="shared" si="0"/>
        <v>0</v>
      </c>
      <c r="G17" s="543"/>
      <c r="H17" s="545"/>
    </row>
    <row r="18" spans="1:8" s="544" customFormat="1">
      <c r="A18" s="539"/>
      <c r="B18" s="540" t="s">
        <v>1033</v>
      </c>
      <c r="C18" s="541" t="s">
        <v>872</v>
      </c>
      <c r="D18" s="541">
        <v>30</v>
      </c>
      <c r="E18" s="791">
        <v>0</v>
      </c>
      <c r="F18" s="542">
        <f t="shared" si="0"/>
        <v>0</v>
      </c>
      <c r="G18" s="543"/>
      <c r="H18" s="545"/>
    </row>
    <row r="19" spans="1:8" s="544" customFormat="1">
      <c r="A19" s="539"/>
      <c r="B19" s="540" t="s">
        <v>1034</v>
      </c>
      <c r="C19" s="541" t="s">
        <v>872</v>
      </c>
      <c r="D19" s="541">
        <v>1150</v>
      </c>
      <c r="E19" s="791">
        <v>0</v>
      </c>
      <c r="F19" s="542">
        <f t="shared" si="0"/>
        <v>0</v>
      </c>
      <c r="G19" s="543"/>
      <c r="H19" s="545"/>
    </row>
    <row r="20" spans="1:8" s="544" customFormat="1">
      <c r="A20" s="539"/>
      <c r="B20" s="540" t="s">
        <v>1035</v>
      </c>
      <c r="C20" s="541" t="s">
        <v>872</v>
      </c>
      <c r="D20" s="541">
        <v>290</v>
      </c>
      <c r="E20" s="791">
        <v>0</v>
      </c>
      <c r="F20" s="542">
        <f t="shared" si="0"/>
        <v>0</v>
      </c>
      <c r="G20" s="543"/>
      <c r="H20" s="545"/>
    </row>
    <row r="21" spans="1:8" s="544" customFormat="1">
      <c r="A21" s="539"/>
      <c r="B21" s="540" t="s">
        <v>1036</v>
      </c>
      <c r="C21" s="541" t="s">
        <v>872</v>
      </c>
      <c r="D21" s="541">
        <v>120</v>
      </c>
      <c r="E21" s="791">
        <v>0</v>
      </c>
      <c r="F21" s="542">
        <f t="shared" si="0"/>
        <v>0</v>
      </c>
      <c r="G21" s="543"/>
      <c r="H21" s="545"/>
    </row>
    <row r="22" spans="1:8">
      <c r="A22" s="534"/>
      <c r="B22" s="502" t="s">
        <v>1037</v>
      </c>
      <c r="C22" s="488" t="s">
        <v>872</v>
      </c>
      <c r="D22" s="488">
        <v>50</v>
      </c>
      <c r="E22" s="791">
        <v>0</v>
      </c>
      <c r="F22" s="542">
        <f t="shared" si="0"/>
        <v>0</v>
      </c>
      <c r="G22" s="543"/>
      <c r="H22" s="545"/>
    </row>
    <row r="23" spans="1:8">
      <c r="A23" s="534"/>
      <c r="B23" s="502" t="s">
        <v>1038</v>
      </c>
      <c r="C23" s="488" t="s">
        <v>872</v>
      </c>
      <c r="D23" s="488">
        <v>95</v>
      </c>
      <c r="E23" s="791">
        <v>0</v>
      </c>
      <c r="F23" s="542">
        <f t="shared" si="0"/>
        <v>0</v>
      </c>
      <c r="G23" s="543"/>
      <c r="H23" s="545"/>
    </row>
    <row r="24" spans="1:8">
      <c r="A24" s="534"/>
      <c r="B24" s="502"/>
      <c r="E24" s="791"/>
      <c r="F24" s="542"/>
      <c r="G24" s="543"/>
      <c r="H24" s="545"/>
    </row>
    <row r="25" spans="1:8">
      <c r="A25" s="534"/>
      <c r="B25" s="546" t="s">
        <v>1039</v>
      </c>
      <c r="C25" s="488" t="s">
        <v>872</v>
      </c>
      <c r="D25" s="488">
        <v>90</v>
      </c>
      <c r="E25" s="791">
        <v>0</v>
      </c>
      <c r="F25" s="542">
        <f>E25*D25</f>
        <v>0</v>
      </c>
      <c r="G25" s="543"/>
      <c r="H25" s="545"/>
    </row>
    <row r="26" spans="1:8">
      <c r="A26" s="534"/>
      <c r="B26" s="546" t="s">
        <v>1040</v>
      </c>
      <c r="C26" s="488" t="s">
        <v>872</v>
      </c>
      <c r="D26" s="488">
        <v>220</v>
      </c>
      <c r="E26" s="791">
        <v>0</v>
      </c>
      <c r="F26" s="542">
        <f>E26*D26</f>
        <v>0</v>
      </c>
      <c r="G26" s="543"/>
      <c r="H26" s="545"/>
    </row>
    <row r="27" spans="1:8">
      <c r="A27" s="534"/>
      <c r="B27" s="546" t="s">
        <v>1041</v>
      </c>
      <c r="C27" s="488" t="s">
        <v>872</v>
      </c>
      <c r="D27" s="488">
        <v>120</v>
      </c>
      <c r="E27" s="791">
        <v>0</v>
      </c>
      <c r="F27" s="542">
        <f>E27*D27</f>
        <v>0</v>
      </c>
      <c r="G27" s="543"/>
      <c r="H27" s="545"/>
    </row>
    <row r="28" spans="1:8">
      <c r="A28" s="534"/>
      <c r="B28" s="546"/>
      <c r="E28" s="791"/>
      <c r="F28" s="542"/>
      <c r="G28" s="543"/>
      <c r="H28" s="545"/>
    </row>
    <row r="29" spans="1:8">
      <c r="A29" s="534"/>
      <c r="B29" s="546" t="s">
        <v>1042</v>
      </c>
      <c r="C29" s="541" t="s">
        <v>872</v>
      </c>
      <c r="D29" s="541">
        <v>220</v>
      </c>
      <c r="E29" s="791">
        <v>0</v>
      </c>
      <c r="F29" s="542">
        <f t="shared" ref="F29:F34" si="1">E29*D29</f>
        <v>0</v>
      </c>
      <c r="G29" s="543"/>
      <c r="H29" s="545"/>
    </row>
    <row r="30" spans="1:8">
      <c r="A30" s="534"/>
      <c r="B30" s="546" t="s">
        <v>1043</v>
      </c>
      <c r="C30" s="541" t="s">
        <v>872</v>
      </c>
      <c r="D30" s="541">
        <v>150</v>
      </c>
      <c r="E30" s="791">
        <v>0</v>
      </c>
      <c r="F30" s="542">
        <f t="shared" si="1"/>
        <v>0</v>
      </c>
      <c r="G30" s="543"/>
      <c r="H30" s="545"/>
    </row>
    <row r="31" spans="1:8">
      <c r="A31" s="534"/>
      <c r="B31" s="546" t="s">
        <v>1044</v>
      </c>
      <c r="C31" s="541" t="s">
        <v>872</v>
      </c>
      <c r="D31" s="541">
        <v>120</v>
      </c>
      <c r="E31" s="791">
        <v>0</v>
      </c>
      <c r="F31" s="542">
        <f t="shared" si="1"/>
        <v>0</v>
      </c>
      <c r="G31" s="543"/>
      <c r="H31" s="545"/>
    </row>
    <row r="32" spans="1:8">
      <c r="A32" s="534"/>
      <c r="B32" s="546" t="s">
        <v>1045</v>
      </c>
      <c r="C32" s="541" t="s">
        <v>872</v>
      </c>
      <c r="D32" s="541">
        <v>30</v>
      </c>
      <c r="E32" s="791">
        <v>0</v>
      </c>
      <c r="F32" s="542">
        <f t="shared" si="1"/>
        <v>0</v>
      </c>
      <c r="G32" s="543"/>
      <c r="H32" s="545"/>
    </row>
    <row r="33" spans="1:8">
      <c r="A33" s="534"/>
      <c r="B33" s="546" t="s">
        <v>1046</v>
      </c>
      <c r="C33" s="541" t="s">
        <v>872</v>
      </c>
      <c r="D33" s="541">
        <v>30</v>
      </c>
      <c r="E33" s="791">
        <v>0</v>
      </c>
      <c r="F33" s="542">
        <f t="shared" si="1"/>
        <v>0</v>
      </c>
      <c r="G33" s="543"/>
      <c r="H33" s="545"/>
    </row>
    <row r="34" spans="1:8">
      <c r="A34" s="534"/>
      <c r="B34" s="546" t="s">
        <v>1047</v>
      </c>
      <c r="C34" s="541" t="s">
        <v>872</v>
      </c>
      <c r="D34" s="541">
        <v>20</v>
      </c>
      <c r="E34" s="791">
        <v>0</v>
      </c>
      <c r="F34" s="542">
        <f t="shared" si="1"/>
        <v>0</v>
      </c>
      <c r="G34" s="543"/>
      <c r="H34" s="545"/>
    </row>
    <row r="35" spans="1:8">
      <c r="A35" s="534"/>
      <c r="B35" s="546"/>
      <c r="E35" s="792"/>
      <c r="F35" s="547"/>
      <c r="G35" s="548"/>
      <c r="H35" s="549"/>
    </row>
    <row r="36" spans="1:8" ht="25.5">
      <c r="A36" s="539">
        <v>2</v>
      </c>
      <c r="B36" s="550" t="s">
        <v>1048</v>
      </c>
      <c r="C36" s="541" t="s">
        <v>17</v>
      </c>
      <c r="D36" s="541">
        <v>1</v>
      </c>
      <c r="E36" s="791">
        <v>0</v>
      </c>
      <c r="F36" s="542">
        <f>E36*D36</f>
        <v>0</v>
      </c>
      <c r="G36" s="543"/>
      <c r="H36" s="545"/>
    </row>
    <row r="37" spans="1:8">
      <c r="A37" s="539"/>
      <c r="B37" s="550"/>
      <c r="C37" s="541"/>
      <c r="D37" s="541"/>
      <c r="E37" s="793"/>
      <c r="F37" s="550"/>
      <c r="G37" s="551"/>
      <c r="H37" s="552"/>
    </row>
    <row r="38" spans="1:8" ht="25.5">
      <c r="A38" s="539">
        <v>3</v>
      </c>
      <c r="B38" s="550" t="s">
        <v>1049</v>
      </c>
      <c r="C38" s="541" t="s">
        <v>17</v>
      </c>
      <c r="D38" s="541">
        <v>10</v>
      </c>
      <c r="E38" s="791">
        <v>0</v>
      </c>
      <c r="F38" s="542">
        <f>E38*D38</f>
        <v>0</v>
      </c>
      <c r="G38" s="543"/>
      <c r="H38" s="545"/>
    </row>
    <row r="39" spans="1:8">
      <c r="A39" s="534"/>
      <c r="E39" s="794"/>
    </row>
    <row r="40" spans="1:8" s="544" customFormat="1" ht="25.5">
      <c r="A40" s="539">
        <v>4</v>
      </c>
      <c r="B40" s="550" t="s">
        <v>1050</v>
      </c>
      <c r="C40" s="541"/>
      <c r="D40" s="541"/>
      <c r="E40" s="793"/>
      <c r="F40" s="550"/>
      <c r="G40" s="551"/>
      <c r="H40" s="552"/>
    </row>
    <row r="41" spans="1:8" s="544" customFormat="1">
      <c r="A41" s="539"/>
      <c r="B41" s="550" t="s">
        <v>1051</v>
      </c>
      <c r="C41" s="541" t="s">
        <v>872</v>
      </c>
      <c r="D41" s="541">
        <v>650</v>
      </c>
      <c r="E41" s="791">
        <v>0</v>
      </c>
      <c r="F41" s="542">
        <f>E41*D41</f>
        <v>0</v>
      </c>
      <c r="G41" s="551"/>
      <c r="H41" s="552"/>
    </row>
    <row r="42" spans="1:8" s="544" customFormat="1">
      <c r="A42" s="539"/>
      <c r="B42" s="550" t="s">
        <v>1052</v>
      </c>
      <c r="C42" s="541" t="s">
        <v>872</v>
      </c>
      <c r="D42" s="541">
        <v>450</v>
      </c>
      <c r="E42" s="791">
        <v>0</v>
      </c>
      <c r="F42" s="542">
        <f>E42*D42</f>
        <v>0</v>
      </c>
      <c r="G42" s="543"/>
      <c r="H42" s="545"/>
    </row>
    <row r="43" spans="1:8" s="544" customFormat="1">
      <c r="A43" s="539"/>
      <c r="B43" s="550" t="s">
        <v>1053</v>
      </c>
      <c r="C43" s="541" t="s">
        <v>872</v>
      </c>
      <c r="D43" s="541">
        <v>200</v>
      </c>
      <c r="E43" s="791">
        <v>0</v>
      </c>
      <c r="F43" s="542">
        <f>E43*D43</f>
        <v>0</v>
      </c>
      <c r="G43" s="543"/>
      <c r="H43" s="545"/>
    </row>
    <row r="44" spans="1:8" s="544" customFormat="1">
      <c r="A44" s="539"/>
      <c r="B44" s="550" t="s">
        <v>1054</v>
      </c>
      <c r="C44" s="541" t="s">
        <v>872</v>
      </c>
      <c r="D44" s="541">
        <v>60</v>
      </c>
      <c r="E44" s="791">
        <v>0</v>
      </c>
      <c r="F44" s="542">
        <f>E44*D44</f>
        <v>0</v>
      </c>
      <c r="G44" s="543"/>
      <c r="H44" s="545"/>
    </row>
    <row r="45" spans="1:8" s="544" customFormat="1">
      <c r="A45" s="539"/>
      <c r="B45" s="550"/>
      <c r="C45" s="541"/>
      <c r="D45" s="541"/>
      <c r="E45" s="793"/>
      <c r="F45" s="550"/>
      <c r="G45" s="543"/>
      <c r="H45" s="545"/>
    </row>
    <row r="46" spans="1:8" s="544" customFormat="1" ht="25.5">
      <c r="A46" s="539">
        <v>5</v>
      </c>
      <c r="B46" s="550" t="s">
        <v>1055</v>
      </c>
      <c r="C46" s="541"/>
      <c r="D46" s="541"/>
      <c r="E46" s="793"/>
      <c r="F46" s="550"/>
      <c r="G46" s="551"/>
      <c r="H46" s="552"/>
    </row>
    <row r="47" spans="1:8" s="544" customFormat="1">
      <c r="A47" s="539"/>
      <c r="B47" s="550" t="s">
        <v>1051</v>
      </c>
      <c r="C47" s="541" t="s">
        <v>872</v>
      </c>
      <c r="D47" s="541">
        <v>140</v>
      </c>
      <c r="E47" s="791">
        <v>0</v>
      </c>
      <c r="F47" s="542">
        <f>E47*D47</f>
        <v>0</v>
      </c>
      <c r="G47" s="543"/>
      <c r="H47" s="545"/>
    </row>
    <row r="48" spans="1:8" s="544" customFormat="1">
      <c r="A48" s="539"/>
      <c r="B48" s="550" t="s">
        <v>1053</v>
      </c>
      <c r="C48" s="541" t="s">
        <v>872</v>
      </c>
      <c r="D48" s="541">
        <v>100</v>
      </c>
      <c r="E48" s="791">
        <v>0</v>
      </c>
      <c r="F48" s="542">
        <f>E48*D48</f>
        <v>0</v>
      </c>
      <c r="G48" s="543"/>
      <c r="H48" s="545"/>
    </row>
    <row r="49" spans="1:8" s="544" customFormat="1">
      <c r="A49" s="539"/>
      <c r="B49" s="550"/>
      <c r="C49" s="541"/>
      <c r="D49" s="541"/>
      <c r="E49" s="793"/>
      <c r="F49" s="550"/>
      <c r="G49" s="543"/>
      <c r="H49" s="545"/>
    </row>
    <row r="50" spans="1:8" s="544" customFormat="1" ht="25.5">
      <c r="A50" s="539">
        <v>6</v>
      </c>
      <c r="B50" s="550" t="s">
        <v>1056</v>
      </c>
      <c r="C50" s="541"/>
      <c r="D50" s="541"/>
      <c r="E50" s="793"/>
      <c r="F50" s="550"/>
      <c r="G50" s="551"/>
      <c r="H50" s="552"/>
    </row>
    <row r="51" spans="1:8" s="544" customFormat="1">
      <c r="A51" s="539"/>
      <c r="B51" s="550" t="s">
        <v>1057</v>
      </c>
      <c r="C51" s="541" t="s">
        <v>872</v>
      </c>
      <c r="D51" s="541">
        <v>20</v>
      </c>
      <c r="E51" s="791">
        <v>0</v>
      </c>
      <c r="F51" s="542">
        <f>E51*D51</f>
        <v>0</v>
      </c>
      <c r="G51" s="543"/>
      <c r="H51" s="545"/>
    </row>
    <row r="52" spans="1:8" s="544" customFormat="1">
      <c r="A52" s="539"/>
      <c r="B52" s="550" t="s">
        <v>1058</v>
      </c>
      <c r="C52" s="541" t="s">
        <v>872</v>
      </c>
      <c r="D52" s="541">
        <v>15</v>
      </c>
      <c r="E52" s="791">
        <v>0</v>
      </c>
      <c r="F52" s="542">
        <f>E52*D52</f>
        <v>0</v>
      </c>
      <c r="G52" s="543"/>
      <c r="H52" s="545"/>
    </row>
    <row r="53" spans="1:8" s="544" customFormat="1">
      <c r="A53" s="539"/>
      <c r="B53" s="550"/>
      <c r="C53" s="541"/>
      <c r="D53" s="541"/>
      <c r="E53" s="793"/>
      <c r="F53" s="550"/>
      <c r="G53" s="543"/>
      <c r="H53" s="545"/>
    </row>
    <row r="54" spans="1:8" s="544" customFormat="1" ht="38">
      <c r="A54" s="539">
        <v>7</v>
      </c>
      <c r="B54" s="550" t="s">
        <v>1059</v>
      </c>
      <c r="C54" s="541"/>
      <c r="D54" s="541"/>
      <c r="E54" s="793"/>
      <c r="F54" s="550"/>
      <c r="G54" s="551"/>
      <c r="H54" s="552"/>
    </row>
    <row r="55" spans="1:8" s="544" customFormat="1">
      <c r="A55" s="539"/>
      <c r="B55" s="550" t="s">
        <v>1057</v>
      </c>
      <c r="C55" s="541" t="s">
        <v>872</v>
      </c>
      <c r="D55" s="541">
        <v>60</v>
      </c>
      <c r="E55" s="791">
        <v>0</v>
      </c>
      <c r="F55" s="542">
        <f>E55*D55</f>
        <v>0</v>
      </c>
      <c r="G55" s="543"/>
      <c r="H55" s="545"/>
    </row>
    <row r="56" spans="1:8" s="544" customFormat="1">
      <c r="A56" s="539"/>
      <c r="B56" s="550" t="s">
        <v>1058</v>
      </c>
      <c r="C56" s="541" t="s">
        <v>872</v>
      </c>
      <c r="D56" s="541">
        <v>25</v>
      </c>
      <c r="E56" s="791">
        <v>0</v>
      </c>
      <c r="F56" s="542">
        <f>E56*D56</f>
        <v>0</v>
      </c>
      <c r="G56" s="543"/>
      <c r="H56" s="545"/>
    </row>
    <row r="57" spans="1:8" s="544" customFormat="1">
      <c r="A57" s="539"/>
      <c r="B57" s="550"/>
      <c r="C57" s="541"/>
      <c r="D57" s="541"/>
      <c r="E57" s="793"/>
      <c r="F57" s="550"/>
      <c r="G57" s="551"/>
      <c r="H57" s="552"/>
    </row>
    <row r="58" spans="1:8" s="544" customFormat="1">
      <c r="A58" s="539">
        <v>8</v>
      </c>
      <c r="B58" s="550" t="s">
        <v>1060</v>
      </c>
      <c r="C58" s="541"/>
      <c r="D58" s="541"/>
      <c r="E58" s="793"/>
      <c r="F58" s="550"/>
      <c r="G58" s="551"/>
      <c r="H58" s="552"/>
    </row>
    <row r="59" spans="1:8" s="544" customFormat="1">
      <c r="A59" s="539"/>
      <c r="B59" s="550" t="s">
        <v>1061</v>
      </c>
      <c r="C59" s="541" t="s">
        <v>872</v>
      </c>
      <c r="D59" s="541">
        <v>250</v>
      </c>
      <c r="E59" s="791">
        <v>0</v>
      </c>
      <c r="F59" s="542">
        <f>E59*D59</f>
        <v>0</v>
      </c>
      <c r="G59" s="543"/>
      <c r="H59" s="545"/>
    </row>
    <row r="60" spans="1:8" s="544" customFormat="1">
      <c r="A60" s="539"/>
      <c r="B60" s="550"/>
      <c r="C60" s="541"/>
      <c r="D60" s="541"/>
      <c r="E60" s="793"/>
      <c r="F60" s="550"/>
      <c r="G60" s="551"/>
      <c r="H60" s="552"/>
    </row>
    <row r="61" spans="1:8" s="544" customFormat="1" ht="54.75" customHeight="1">
      <c r="A61" s="539">
        <v>9</v>
      </c>
      <c r="B61" s="553" t="s">
        <v>1062</v>
      </c>
      <c r="C61" s="541"/>
      <c r="D61" s="541"/>
      <c r="E61" s="793"/>
      <c r="F61" s="550"/>
      <c r="G61" s="551"/>
      <c r="H61" s="552"/>
    </row>
    <row r="62" spans="1:8" s="544" customFormat="1">
      <c r="A62" s="539"/>
      <c r="B62" s="550" t="s">
        <v>1063</v>
      </c>
      <c r="C62" s="541" t="s">
        <v>872</v>
      </c>
      <c r="D62" s="541">
        <v>35</v>
      </c>
      <c r="E62" s="791">
        <v>0</v>
      </c>
      <c r="F62" s="542">
        <f>E62*D62</f>
        <v>0</v>
      </c>
      <c r="G62" s="543"/>
      <c r="H62" s="545"/>
    </row>
    <row r="63" spans="1:8" s="544" customFormat="1">
      <c r="A63" s="539"/>
      <c r="B63" s="550" t="s">
        <v>1064</v>
      </c>
      <c r="C63" s="541" t="s">
        <v>872</v>
      </c>
      <c r="D63" s="541">
        <v>10</v>
      </c>
      <c r="E63" s="791">
        <v>0</v>
      </c>
      <c r="F63" s="542">
        <f>E63*D63</f>
        <v>0</v>
      </c>
      <c r="G63" s="543"/>
      <c r="H63" s="545"/>
    </row>
    <row r="64" spans="1:8" s="544" customFormat="1">
      <c r="A64" s="539"/>
      <c r="B64" s="550" t="s">
        <v>1065</v>
      </c>
      <c r="C64" s="541" t="s">
        <v>872</v>
      </c>
      <c r="D64" s="541">
        <v>10</v>
      </c>
      <c r="E64" s="791">
        <v>0</v>
      </c>
      <c r="F64" s="542">
        <f>E64*D64</f>
        <v>0</v>
      </c>
      <c r="G64" s="543"/>
      <c r="H64" s="545"/>
    </row>
    <row r="65" spans="1:8" s="544" customFormat="1">
      <c r="A65" s="539"/>
      <c r="B65" s="550"/>
      <c r="C65" s="541"/>
      <c r="D65" s="541"/>
      <c r="E65" s="793"/>
      <c r="F65" s="550"/>
      <c r="G65" s="543"/>
      <c r="H65" s="545"/>
    </row>
    <row r="66" spans="1:8" s="544" customFormat="1" ht="25.5">
      <c r="A66" s="539">
        <v>10</v>
      </c>
      <c r="B66" s="550" t="s">
        <v>1066</v>
      </c>
      <c r="C66" s="541" t="s">
        <v>1067</v>
      </c>
      <c r="D66" s="541">
        <v>30</v>
      </c>
      <c r="E66" s="791">
        <v>0</v>
      </c>
      <c r="F66" s="542">
        <f>E66*D66</f>
        <v>0</v>
      </c>
      <c r="G66" s="543"/>
      <c r="H66" s="545"/>
    </row>
    <row r="67" spans="1:8" s="544" customFormat="1">
      <c r="A67" s="539"/>
      <c r="B67" s="550"/>
      <c r="C67" s="541"/>
      <c r="D67" s="541"/>
      <c r="E67" s="793"/>
      <c r="F67" s="550"/>
      <c r="G67" s="543"/>
      <c r="H67" s="545"/>
    </row>
    <row r="68" spans="1:8" s="544" customFormat="1" ht="25.5">
      <c r="A68" s="539">
        <v>11</v>
      </c>
      <c r="B68" s="550" t="s">
        <v>1068</v>
      </c>
      <c r="C68" s="541" t="s">
        <v>1069</v>
      </c>
      <c r="D68" s="541">
        <v>200</v>
      </c>
      <c r="E68" s="791">
        <v>0</v>
      </c>
      <c r="F68" s="542">
        <f>E68*D68</f>
        <v>0</v>
      </c>
      <c r="G68" s="543"/>
      <c r="H68" s="545"/>
    </row>
    <row r="69" spans="1:8" s="544" customFormat="1">
      <c r="A69" s="539"/>
      <c r="B69" s="550"/>
      <c r="C69" s="541"/>
      <c r="D69" s="541"/>
      <c r="E69" s="793"/>
      <c r="F69" s="550"/>
      <c r="G69" s="543"/>
      <c r="H69" s="545"/>
    </row>
    <row r="70" spans="1:8" s="544" customFormat="1">
      <c r="A70" s="539">
        <v>12</v>
      </c>
      <c r="B70" s="550" t="s">
        <v>1070</v>
      </c>
      <c r="C70" s="541" t="s">
        <v>1069</v>
      </c>
      <c r="D70" s="541">
        <v>300</v>
      </c>
      <c r="E70" s="791">
        <v>0</v>
      </c>
      <c r="F70" s="542">
        <f>E70*D70</f>
        <v>0</v>
      </c>
      <c r="G70" s="543"/>
      <c r="H70" s="545"/>
    </row>
    <row r="71" spans="1:8" s="544" customFormat="1">
      <c r="A71" s="539"/>
      <c r="B71" s="550"/>
      <c r="C71" s="541"/>
      <c r="D71" s="541"/>
      <c r="E71" s="793"/>
      <c r="F71" s="550"/>
      <c r="G71" s="551"/>
      <c r="H71" s="552"/>
    </row>
    <row r="72" spans="1:8" s="544" customFormat="1" ht="25.5">
      <c r="A72" s="539">
        <v>13</v>
      </c>
      <c r="B72" s="550" t="s">
        <v>1071</v>
      </c>
      <c r="C72" s="541" t="s">
        <v>872</v>
      </c>
      <c r="D72" s="541">
        <v>25</v>
      </c>
      <c r="E72" s="791">
        <v>0</v>
      </c>
      <c r="F72" s="542">
        <f>E72*D72</f>
        <v>0</v>
      </c>
      <c r="G72" s="543"/>
      <c r="H72" s="545"/>
    </row>
    <row r="73" spans="1:8" s="544" customFormat="1">
      <c r="A73" s="539"/>
      <c r="B73" s="550"/>
      <c r="C73" s="541"/>
      <c r="D73" s="541"/>
      <c r="E73" s="793"/>
      <c r="F73" s="550"/>
      <c r="G73" s="551"/>
      <c r="H73" s="552"/>
    </row>
    <row r="74" spans="1:8" s="544" customFormat="1" ht="50.5">
      <c r="A74" s="539">
        <v>14</v>
      </c>
      <c r="B74" s="550" t="s">
        <v>1072</v>
      </c>
      <c r="C74" s="541"/>
      <c r="D74" s="541"/>
      <c r="E74" s="793"/>
      <c r="F74" s="550"/>
      <c r="G74" s="543"/>
      <c r="H74" s="545"/>
    </row>
    <row r="75" spans="1:8" s="544" customFormat="1">
      <c r="A75" s="539"/>
      <c r="B75" s="550" t="s">
        <v>1073</v>
      </c>
      <c r="C75" s="541" t="s">
        <v>17</v>
      </c>
      <c r="D75" s="541">
        <v>27</v>
      </c>
      <c r="E75" s="791">
        <v>0</v>
      </c>
      <c r="F75" s="542">
        <f>E75*D75</f>
        <v>0</v>
      </c>
      <c r="G75" s="543"/>
      <c r="H75" s="545"/>
    </row>
    <row r="76" spans="1:8" s="544" customFormat="1">
      <c r="A76" s="539"/>
      <c r="B76" s="550" t="s">
        <v>1074</v>
      </c>
      <c r="C76" s="541" t="s">
        <v>17</v>
      </c>
      <c r="D76" s="541">
        <v>2</v>
      </c>
      <c r="E76" s="791">
        <v>0</v>
      </c>
      <c r="F76" s="542">
        <f>E76*D76</f>
        <v>0</v>
      </c>
      <c r="G76" s="543"/>
      <c r="H76" s="545"/>
    </row>
    <row r="77" spans="1:8" s="544" customFormat="1">
      <c r="A77" s="539"/>
      <c r="B77" s="550"/>
      <c r="C77" s="541"/>
      <c r="D77" s="541"/>
      <c r="E77" s="793"/>
      <c r="F77" s="550"/>
      <c r="G77" s="543"/>
      <c r="H77" s="545"/>
    </row>
    <row r="78" spans="1:8" s="544" customFormat="1" ht="25.5">
      <c r="A78" s="539">
        <v>15</v>
      </c>
      <c r="B78" s="550" t="s">
        <v>1075</v>
      </c>
      <c r="C78" s="541"/>
      <c r="D78" s="541"/>
      <c r="E78" s="793"/>
      <c r="F78" s="550"/>
      <c r="G78" s="551"/>
      <c r="H78" s="552"/>
    </row>
    <row r="79" spans="1:8" s="544" customFormat="1">
      <c r="A79" s="539"/>
      <c r="B79" s="550" t="s">
        <v>1076</v>
      </c>
      <c r="C79" s="541"/>
      <c r="D79" s="541"/>
      <c r="E79" s="793"/>
      <c r="F79" s="550"/>
      <c r="G79" s="551"/>
      <c r="H79" s="552"/>
    </row>
    <row r="80" spans="1:8" s="544" customFormat="1">
      <c r="A80" s="539"/>
      <c r="B80" s="550" t="s">
        <v>1077</v>
      </c>
      <c r="C80" s="541" t="s">
        <v>17</v>
      </c>
      <c r="D80" s="541">
        <v>9</v>
      </c>
      <c r="E80" s="791">
        <v>0</v>
      </c>
      <c r="F80" s="542">
        <f>E80*D80</f>
        <v>0</v>
      </c>
      <c r="G80" s="543"/>
      <c r="H80" s="545"/>
    </row>
    <row r="81" spans="1:8" s="544" customFormat="1">
      <c r="A81" s="539"/>
      <c r="B81" s="550"/>
      <c r="C81" s="541"/>
      <c r="D81" s="541"/>
      <c r="E81" s="793"/>
      <c r="F81" s="550"/>
      <c r="G81" s="543"/>
      <c r="H81" s="545"/>
    </row>
    <row r="82" spans="1:8" s="544" customFormat="1" ht="25.5">
      <c r="A82" s="539">
        <v>16</v>
      </c>
      <c r="B82" s="550" t="s">
        <v>1078</v>
      </c>
      <c r="C82" s="541"/>
      <c r="D82" s="541"/>
      <c r="E82" s="793"/>
      <c r="F82" s="550"/>
      <c r="G82" s="551"/>
      <c r="H82" s="552"/>
    </row>
    <row r="83" spans="1:8" s="544" customFormat="1">
      <c r="A83" s="539"/>
      <c r="B83" s="550" t="s">
        <v>1079</v>
      </c>
      <c r="C83" s="541"/>
      <c r="D83" s="541"/>
      <c r="E83" s="793"/>
      <c r="F83" s="550"/>
      <c r="G83" s="551"/>
      <c r="H83" s="552"/>
    </row>
    <row r="84" spans="1:8" s="544" customFormat="1">
      <c r="A84" s="539"/>
      <c r="B84" s="550" t="s">
        <v>1080</v>
      </c>
      <c r="C84" s="541" t="s">
        <v>17</v>
      </c>
      <c r="D84" s="541">
        <v>3</v>
      </c>
      <c r="E84" s="791">
        <v>0</v>
      </c>
      <c r="F84" s="542">
        <f>E84*D84</f>
        <v>0</v>
      </c>
      <c r="G84" s="551"/>
      <c r="H84" s="552"/>
    </row>
    <row r="85" spans="1:8" s="544" customFormat="1">
      <c r="A85" s="539"/>
      <c r="B85" s="550"/>
      <c r="C85" s="541"/>
      <c r="D85" s="541"/>
      <c r="E85" s="793"/>
      <c r="F85" s="550"/>
      <c r="G85" s="543"/>
      <c r="H85" s="545"/>
    </row>
    <row r="86" spans="1:8" s="544" customFormat="1" ht="25.5">
      <c r="A86" s="539">
        <v>17</v>
      </c>
      <c r="B86" s="550" t="s">
        <v>1081</v>
      </c>
      <c r="C86" s="541"/>
      <c r="D86" s="541"/>
      <c r="E86" s="793"/>
      <c r="F86" s="550"/>
      <c r="G86" s="551"/>
      <c r="H86" s="552"/>
    </row>
    <row r="87" spans="1:8" s="544" customFormat="1">
      <c r="A87" s="539"/>
      <c r="B87" s="550" t="s">
        <v>1082</v>
      </c>
      <c r="C87" s="541"/>
      <c r="D87" s="541"/>
      <c r="E87" s="793"/>
      <c r="F87" s="550"/>
      <c r="G87" s="551"/>
      <c r="H87" s="552"/>
    </row>
    <row r="88" spans="1:8" s="544" customFormat="1">
      <c r="A88" s="539"/>
      <c r="B88" s="550" t="s">
        <v>1083</v>
      </c>
      <c r="C88" s="541" t="s">
        <v>17</v>
      </c>
      <c r="D88" s="541">
        <v>20</v>
      </c>
      <c r="E88" s="791">
        <v>0</v>
      </c>
      <c r="F88" s="542">
        <f>E88*D88</f>
        <v>0</v>
      </c>
      <c r="G88" s="543"/>
      <c r="H88" s="545"/>
    </row>
    <row r="89" spans="1:8" s="544" customFormat="1">
      <c r="A89" s="539"/>
      <c r="B89" s="550"/>
      <c r="C89" s="541"/>
      <c r="D89" s="541"/>
      <c r="E89" s="793"/>
      <c r="F89" s="550"/>
      <c r="G89" s="551"/>
      <c r="H89" s="552"/>
    </row>
    <row r="90" spans="1:8" s="544" customFormat="1" ht="38">
      <c r="A90" s="539">
        <v>18</v>
      </c>
      <c r="B90" s="550" t="s">
        <v>1084</v>
      </c>
      <c r="C90" s="541"/>
      <c r="D90" s="541"/>
      <c r="E90" s="793"/>
      <c r="F90" s="550"/>
      <c r="G90" s="551"/>
      <c r="H90" s="552"/>
    </row>
    <row r="91" spans="1:8" s="544" customFormat="1">
      <c r="A91" s="539"/>
      <c r="B91" s="550" t="s">
        <v>1085</v>
      </c>
      <c r="C91" s="541"/>
      <c r="D91" s="541"/>
      <c r="E91" s="793"/>
      <c r="F91" s="550"/>
      <c r="G91" s="551"/>
      <c r="H91" s="552"/>
    </row>
    <row r="92" spans="1:8" s="544" customFormat="1">
      <c r="A92" s="539"/>
      <c r="B92" s="550" t="s">
        <v>1086</v>
      </c>
      <c r="C92" s="541" t="s">
        <v>17</v>
      </c>
      <c r="D92" s="541">
        <v>7</v>
      </c>
      <c r="E92" s="791">
        <v>0</v>
      </c>
      <c r="F92" s="542">
        <f>E92*D92</f>
        <v>0</v>
      </c>
      <c r="G92" s="543"/>
      <c r="H92" s="545"/>
    </row>
    <row r="93" spans="1:8" s="544" customFormat="1">
      <c r="A93" s="539"/>
      <c r="B93" s="550" t="s">
        <v>1087</v>
      </c>
      <c r="C93" s="541" t="s">
        <v>17</v>
      </c>
      <c r="D93" s="541">
        <v>1</v>
      </c>
      <c r="E93" s="791">
        <v>0</v>
      </c>
      <c r="F93" s="542">
        <f>E93*D93</f>
        <v>0</v>
      </c>
      <c r="G93" s="543"/>
      <c r="H93" s="545"/>
    </row>
    <row r="94" spans="1:8" s="544" customFormat="1">
      <c r="A94" s="539"/>
      <c r="B94" s="550" t="s">
        <v>1088</v>
      </c>
      <c r="C94" s="541" t="s">
        <v>17</v>
      </c>
      <c r="D94" s="541">
        <v>1</v>
      </c>
      <c r="E94" s="791">
        <v>0</v>
      </c>
      <c r="F94" s="542">
        <f>E94*D94</f>
        <v>0</v>
      </c>
      <c r="G94" s="543"/>
      <c r="H94" s="545"/>
    </row>
    <row r="95" spans="1:8" s="544" customFormat="1">
      <c r="A95" s="539"/>
      <c r="B95" s="550"/>
      <c r="C95" s="541"/>
      <c r="D95" s="541"/>
      <c r="E95" s="791"/>
      <c r="F95" s="542"/>
      <c r="G95" s="543"/>
      <c r="H95" s="545"/>
    </row>
    <row r="96" spans="1:8" s="544" customFormat="1" ht="38">
      <c r="A96" s="539">
        <v>19</v>
      </c>
      <c r="B96" s="550" t="s">
        <v>1084</v>
      </c>
      <c r="C96" s="541"/>
      <c r="D96" s="541"/>
      <c r="E96" s="793"/>
      <c r="F96" s="550"/>
      <c r="G96" s="551"/>
      <c r="H96" s="552"/>
    </row>
    <row r="97" spans="1:8" s="544" customFormat="1">
      <c r="A97" s="539"/>
      <c r="B97" s="550" t="s">
        <v>1089</v>
      </c>
      <c r="C97" s="541"/>
      <c r="D97" s="541"/>
      <c r="E97" s="793"/>
      <c r="F97" s="550"/>
      <c r="G97" s="551"/>
      <c r="H97" s="552"/>
    </row>
    <row r="98" spans="1:8" s="544" customFormat="1">
      <c r="A98" s="539"/>
      <c r="B98" s="550" t="s">
        <v>1087</v>
      </c>
      <c r="C98" s="541" t="s">
        <v>17</v>
      </c>
      <c r="D98" s="541">
        <v>7</v>
      </c>
      <c r="E98" s="791">
        <v>0</v>
      </c>
      <c r="F98" s="542">
        <f>E98*D98</f>
        <v>0</v>
      </c>
      <c r="G98" s="543"/>
      <c r="H98" s="545"/>
    </row>
    <row r="99" spans="1:8" s="544" customFormat="1">
      <c r="A99" s="539"/>
      <c r="B99" s="550"/>
      <c r="C99" s="541"/>
      <c r="D99" s="541"/>
      <c r="E99" s="791"/>
      <c r="F99" s="542"/>
      <c r="G99" s="543"/>
      <c r="H99" s="545"/>
    </row>
    <row r="100" spans="1:8" s="544" customFormat="1" ht="25.5">
      <c r="A100" s="539">
        <v>20</v>
      </c>
      <c r="B100" s="550" t="s">
        <v>1090</v>
      </c>
      <c r="C100" s="541" t="s">
        <v>17</v>
      </c>
      <c r="D100" s="541">
        <v>1</v>
      </c>
      <c r="E100" s="791">
        <v>0</v>
      </c>
      <c r="F100" s="542">
        <f>E100*D100</f>
        <v>0</v>
      </c>
      <c r="G100" s="551"/>
      <c r="H100" s="552"/>
    </row>
    <row r="101" spans="1:8" s="544" customFormat="1">
      <c r="A101" s="539"/>
      <c r="B101" s="550"/>
      <c r="C101" s="541"/>
      <c r="D101" s="541"/>
      <c r="E101" s="793"/>
      <c r="F101" s="550"/>
      <c r="G101" s="551"/>
      <c r="H101" s="552"/>
    </row>
    <row r="102" spans="1:8" s="544" customFormat="1">
      <c r="A102" s="539">
        <v>21</v>
      </c>
      <c r="B102" s="550" t="s">
        <v>1091</v>
      </c>
      <c r="C102" s="541"/>
      <c r="D102" s="541"/>
      <c r="E102" s="793"/>
      <c r="F102" s="550"/>
      <c r="G102" s="543"/>
      <c r="H102" s="545"/>
    </row>
    <row r="103" spans="1:8" s="544" customFormat="1" ht="56.25" customHeight="1">
      <c r="A103" s="539"/>
      <c r="B103" s="553" t="s">
        <v>1092</v>
      </c>
      <c r="C103" s="541" t="s">
        <v>17</v>
      </c>
      <c r="D103" s="541">
        <v>9</v>
      </c>
      <c r="E103" s="791">
        <v>0</v>
      </c>
      <c r="F103" s="542">
        <f>E103*D103</f>
        <v>0</v>
      </c>
      <c r="G103" s="543"/>
      <c r="H103" s="545"/>
    </row>
    <row r="104" spans="1:8" s="544" customFormat="1">
      <c r="A104" s="539"/>
      <c r="B104" s="550"/>
      <c r="C104" s="541"/>
      <c r="D104" s="541"/>
      <c r="E104" s="795"/>
      <c r="F104" s="554"/>
      <c r="G104" s="543"/>
      <c r="H104" s="545"/>
    </row>
    <row r="105" spans="1:8" s="544" customFormat="1" ht="38">
      <c r="A105" s="539">
        <v>22</v>
      </c>
      <c r="B105" s="550" t="s">
        <v>1093</v>
      </c>
      <c r="C105" s="541"/>
      <c r="D105" s="541"/>
      <c r="E105" s="795"/>
      <c r="F105" s="550"/>
      <c r="G105" s="551"/>
      <c r="H105" s="552"/>
    </row>
    <row r="106" spans="1:8" s="544" customFormat="1">
      <c r="A106" s="539"/>
      <c r="B106" s="550" t="s">
        <v>1094</v>
      </c>
      <c r="C106" s="541" t="s">
        <v>868</v>
      </c>
      <c r="D106" s="541">
        <v>3</v>
      </c>
      <c r="E106" s="791">
        <v>0</v>
      </c>
      <c r="F106" s="542">
        <f t="shared" ref="F106:F113" si="2">E106*D106</f>
        <v>0</v>
      </c>
      <c r="G106" s="543"/>
      <c r="H106" s="545"/>
    </row>
    <row r="107" spans="1:8" s="544" customFormat="1">
      <c r="A107" s="539"/>
      <c r="B107" s="550" t="s">
        <v>1095</v>
      </c>
      <c r="C107" s="541" t="s">
        <v>868</v>
      </c>
      <c r="D107" s="541">
        <v>1</v>
      </c>
      <c r="E107" s="791">
        <v>0</v>
      </c>
      <c r="F107" s="542">
        <f t="shared" si="2"/>
        <v>0</v>
      </c>
      <c r="G107" s="543"/>
      <c r="H107" s="545"/>
    </row>
    <row r="108" spans="1:8" s="544" customFormat="1">
      <c r="A108" s="539"/>
      <c r="B108" s="550" t="s">
        <v>1096</v>
      </c>
      <c r="C108" s="541" t="s">
        <v>868</v>
      </c>
      <c r="D108" s="541">
        <v>1</v>
      </c>
      <c r="E108" s="791">
        <v>0</v>
      </c>
      <c r="F108" s="542">
        <f t="shared" si="2"/>
        <v>0</v>
      </c>
      <c r="G108" s="543"/>
      <c r="H108" s="545"/>
    </row>
    <row r="109" spans="1:8" s="544" customFormat="1">
      <c r="A109" s="539"/>
      <c r="B109" s="550" t="s">
        <v>1097</v>
      </c>
      <c r="C109" s="541" t="s">
        <v>868</v>
      </c>
      <c r="D109" s="541">
        <v>2</v>
      </c>
      <c r="E109" s="791">
        <v>0</v>
      </c>
      <c r="F109" s="542">
        <f t="shared" si="2"/>
        <v>0</v>
      </c>
      <c r="G109" s="543"/>
      <c r="H109" s="545"/>
    </row>
    <row r="110" spans="1:8" s="544" customFormat="1">
      <c r="A110" s="539"/>
      <c r="B110" s="550" t="s">
        <v>1098</v>
      </c>
      <c r="C110" s="541" t="s">
        <v>868</v>
      </c>
      <c r="D110" s="541">
        <v>2</v>
      </c>
      <c r="E110" s="791">
        <v>0</v>
      </c>
      <c r="F110" s="542">
        <f t="shared" si="2"/>
        <v>0</v>
      </c>
      <c r="G110" s="543"/>
      <c r="H110" s="545"/>
    </row>
    <row r="111" spans="1:8" s="544" customFormat="1">
      <c r="A111" s="539"/>
      <c r="B111" s="550" t="s">
        <v>1099</v>
      </c>
      <c r="C111" s="541" t="s">
        <v>868</v>
      </c>
      <c r="D111" s="541">
        <v>1</v>
      </c>
      <c r="E111" s="791">
        <v>0</v>
      </c>
      <c r="F111" s="542">
        <f t="shared" si="2"/>
        <v>0</v>
      </c>
      <c r="G111" s="543"/>
      <c r="H111" s="545"/>
    </row>
    <row r="112" spans="1:8" s="544" customFormat="1">
      <c r="A112" s="539"/>
      <c r="B112" s="550" t="s">
        <v>1100</v>
      </c>
      <c r="C112" s="541" t="s">
        <v>868</v>
      </c>
      <c r="D112" s="541">
        <v>1</v>
      </c>
      <c r="E112" s="791">
        <v>0</v>
      </c>
      <c r="F112" s="542">
        <f t="shared" si="2"/>
        <v>0</v>
      </c>
      <c r="G112" s="543"/>
      <c r="H112" s="545"/>
    </row>
    <row r="113" spans="1:8" s="544" customFormat="1">
      <c r="A113" s="539"/>
      <c r="B113" s="550" t="s">
        <v>1101</v>
      </c>
      <c r="C113" s="541" t="s">
        <v>868</v>
      </c>
      <c r="D113" s="541">
        <v>3</v>
      </c>
      <c r="E113" s="791">
        <v>0</v>
      </c>
      <c r="F113" s="542">
        <f t="shared" si="2"/>
        <v>0</v>
      </c>
      <c r="G113" s="543"/>
      <c r="H113" s="545"/>
    </row>
    <row r="114" spans="1:8" s="544" customFormat="1" ht="10.9" customHeight="1">
      <c r="A114" s="539"/>
      <c r="B114" s="550"/>
      <c r="C114" s="541"/>
      <c r="D114" s="541"/>
      <c r="E114" s="795"/>
      <c r="F114" s="550"/>
      <c r="G114" s="543"/>
      <c r="H114" s="545"/>
    </row>
    <row r="115" spans="1:8" s="544" customFormat="1">
      <c r="A115" s="539">
        <v>23</v>
      </c>
      <c r="B115" s="550" t="s">
        <v>1102</v>
      </c>
      <c r="C115" s="541"/>
      <c r="D115" s="541"/>
      <c r="E115" s="795"/>
      <c r="F115" s="550"/>
      <c r="G115" s="543"/>
      <c r="H115" s="545"/>
    </row>
    <row r="116" spans="1:8" s="544" customFormat="1">
      <c r="A116" s="539"/>
      <c r="B116" s="550" t="s">
        <v>1103</v>
      </c>
      <c r="C116" s="541" t="s">
        <v>868</v>
      </c>
      <c r="D116" s="541">
        <v>1</v>
      </c>
      <c r="E116" s="791">
        <v>0</v>
      </c>
      <c r="F116" s="542">
        <f t="shared" ref="F116:F122" si="3">E116*D116</f>
        <v>0</v>
      </c>
      <c r="G116" s="543"/>
      <c r="H116" s="545"/>
    </row>
    <row r="117" spans="1:8" s="544" customFormat="1">
      <c r="A117" s="539"/>
      <c r="B117" s="550" t="s">
        <v>1104</v>
      </c>
      <c r="C117" s="541" t="s">
        <v>868</v>
      </c>
      <c r="D117" s="541">
        <v>3</v>
      </c>
      <c r="E117" s="791">
        <v>0</v>
      </c>
      <c r="F117" s="542">
        <f t="shared" si="3"/>
        <v>0</v>
      </c>
      <c r="G117" s="543"/>
      <c r="H117" s="545"/>
    </row>
    <row r="118" spans="1:8" s="544" customFormat="1">
      <c r="A118" s="539"/>
      <c r="B118" s="550" t="s">
        <v>1105</v>
      </c>
      <c r="C118" s="541" t="s">
        <v>868</v>
      </c>
      <c r="D118" s="541">
        <v>2</v>
      </c>
      <c r="E118" s="791">
        <v>0</v>
      </c>
      <c r="F118" s="542">
        <f t="shared" si="3"/>
        <v>0</v>
      </c>
      <c r="G118" s="543"/>
      <c r="H118" s="545"/>
    </row>
    <row r="119" spans="1:8" s="544" customFormat="1">
      <c r="A119" s="539"/>
      <c r="B119" s="550" t="s">
        <v>1106</v>
      </c>
      <c r="C119" s="541" t="s">
        <v>868</v>
      </c>
      <c r="D119" s="541">
        <v>7</v>
      </c>
      <c r="E119" s="791">
        <v>0</v>
      </c>
      <c r="F119" s="542">
        <f t="shared" si="3"/>
        <v>0</v>
      </c>
      <c r="G119" s="543"/>
      <c r="H119" s="545"/>
    </row>
    <row r="120" spans="1:8" s="544" customFormat="1">
      <c r="A120" s="539"/>
      <c r="B120" s="550" t="s">
        <v>1107</v>
      </c>
      <c r="C120" s="541" t="s">
        <v>868</v>
      </c>
      <c r="D120" s="541">
        <v>12</v>
      </c>
      <c r="E120" s="791">
        <v>0</v>
      </c>
      <c r="F120" s="542">
        <f t="shared" si="3"/>
        <v>0</v>
      </c>
      <c r="G120" s="543"/>
      <c r="H120" s="545"/>
    </row>
    <row r="121" spans="1:8" s="544" customFormat="1">
      <c r="A121" s="539"/>
      <c r="B121" s="550" t="s">
        <v>1108</v>
      </c>
      <c r="C121" s="541" t="s">
        <v>868</v>
      </c>
      <c r="D121" s="541">
        <v>11</v>
      </c>
      <c r="E121" s="791">
        <v>0</v>
      </c>
      <c r="F121" s="542">
        <f>E121*D121</f>
        <v>0</v>
      </c>
      <c r="G121" s="543"/>
      <c r="H121" s="545"/>
    </row>
    <row r="122" spans="1:8" s="544" customFormat="1">
      <c r="A122" s="539"/>
      <c r="B122" s="550" t="s">
        <v>1109</v>
      </c>
      <c r="C122" s="541" t="s">
        <v>868</v>
      </c>
      <c r="D122" s="541">
        <v>4</v>
      </c>
      <c r="E122" s="791">
        <v>0</v>
      </c>
      <c r="F122" s="542">
        <f t="shared" si="3"/>
        <v>0</v>
      </c>
      <c r="G122" s="543"/>
      <c r="H122" s="545"/>
    </row>
    <row r="123" spans="1:8" s="544" customFormat="1">
      <c r="A123" s="539"/>
      <c r="B123" s="550"/>
      <c r="C123" s="541"/>
      <c r="D123" s="541"/>
      <c r="E123" s="791"/>
      <c r="F123" s="542"/>
      <c r="G123" s="543"/>
      <c r="H123" s="545"/>
    </row>
    <row r="124" spans="1:8" s="544" customFormat="1" ht="37.5">
      <c r="A124" s="539">
        <v>24</v>
      </c>
      <c r="B124" s="553" t="s">
        <v>1110</v>
      </c>
      <c r="C124" s="541" t="s">
        <v>868</v>
      </c>
      <c r="D124" s="541">
        <v>25</v>
      </c>
      <c r="E124" s="791">
        <v>0</v>
      </c>
      <c r="F124" s="542">
        <f>E124*D124</f>
        <v>0</v>
      </c>
      <c r="G124" s="543"/>
      <c r="H124" s="545"/>
    </row>
    <row r="125" spans="1:8" s="544" customFormat="1">
      <c r="A125" s="539"/>
      <c r="B125" s="555"/>
      <c r="C125" s="555"/>
      <c r="D125" s="555"/>
      <c r="E125" s="796"/>
      <c r="F125" s="555"/>
      <c r="G125" s="555"/>
      <c r="H125" s="555"/>
    </row>
    <row r="126" spans="1:8" s="544" customFormat="1" ht="50">
      <c r="A126" s="539">
        <v>25</v>
      </c>
      <c r="B126" s="553" t="s">
        <v>1111</v>
      </c>
      <c r="C126" s="541" t="s">
        <v>868</v>
      </c>
      <c r="D126" s="541">
        <v>5</v>
      </c>
      <c r="E126" s="791">
        <v>0</v>
      </c>
      <c r="F126" s="542">
        <f>E126*D126</f>
        <v>0</v>
      </c>
      <c r="G126" s="543"/>
      <c r="H126" s="545"/>
    </row>
    <row r="127" spans="1:8" s="544" customFormat="1">
      <c r="A127" s="539"/>
      <c r="B127" s="550"/>
      <c r="C127" s="541"/>
      <c r="D127" s="541"/>
      <c r="E127" s="791"/>
      <c r="F127" s="542"/>
      <c r="G127" s="543"/>
      <c r="H127" s="545"/>
    </row>
    <row r="128" spans="1:8" s="544" customFormat="1" ht="37.5">
      <c r="A128" s="539">
        <v>26</v>
      </c>
      <c r="B128" s="553" t="s">
        <v>1112</v>
      </c>
      <c r="C128" s="541"/>
      <c r="D128" s="541"/>
      <c r="E128" s="791"/>
      <c r="F128" s="542"/>
      <c r="G128" s="543"/>
      <c r="H128" s="545"/>
    </row>
    <row r="129" spans="1:13" s="544" customFormat="1">
      <c r="A129" s="539"/>
      <c r="B129" s="550" t="s">
        <v>1113</v>
      </c>
      <c r="C129" s="541" t="s">
        <v>868</v>
      </c>
      <c r="D129" s="541">
        <v>2</v>
      </c>
      <c r="E129" s="791">
        <v>0</v>
      </c>
      <c r="F129" s="542">
        <f>E129*D129</f>
        <v>0</v>
      </c>
      <c r="G129" s="543"/>
      <c r="H129" s="545"/>
    </row>
    <row r="130" spans="1:13" s="544" customFormat="1">
      <c r="A130" s="539"/>
      <c r="B130" s="550"/>
      <c r="C130" s="541"/>
      <c r="D130" s="541"/>
      <c r="E130" s="791"/>
      <c r="F130" s="542"/>
      <c r="G130" s="543"/>
      <c r="H130" s="545"/>
    </row>
    <row r="131" spans="1:13" s="544" customFormat="1" ht="25">
      <c r="A131" s="539">
        <v>27</v>
      </c>
      <c r="B131" s="553" t="s">
        <v>1114</v>
      </c>
      <c r="C131" s="541" t="s">
        <v>868</v>
      </c>
      <c r="D131" s="541">
        <v>1</v>
      </c>
      <c r="E131" s="791">
        <v>0</v>
      </c>
      <c r="F131" s="542">
        <f>E131*D131</f>
        <v>0</v>
      </c>
      <c r="G131" s="543"/>
      <c r="H131" s="545"/>
    </row>
    <row r="132" spans="1:13">
      <c r="A132" s="556"/>
      <c r="B132" s="557"/>
      <c r="C132" s="558"/>
      <c r="D132" s="558"/>
      <c r="E132" s="557"/>
      <c r="F132" s="557"/>
      <c r="G132" s="543"/>
      <c r="H132" s="545"/>
      <c r="K132" s="559"/>
      <c r="L132" s="560"/>
      <c r="M132" s="560"/>
    </row>
    <row r="133" spans="1:13" ht="13.5" thickBot="1">
      <c r="A133" s="561" t="s">
        <v>1024</v>
      </c>
      <c r="B133" s="562" t="s">
        <v>1115</v>
      </c>
      <c r="C133" s="563"/>
      <c r="D133" s="563"/>
      <c r="E133" s="564"/>
      <c r="F133" s="565">
        <f>SUM(F12:F132)</f>
        <v>0</v>
      </c>
      <c r="G133" s="518"/>
      <c r="H133" s="519"/>
      <c r="K133" s="559"/>
    </row>
    <row r="134" spans="1:13" ht="13.5" thickTop="1">
      <c r="B134" s="489"/>
      <c r="G134" s="543"/>
      <c r="H134" s="545"/>
      <c r="K134" s="559"/>
    </row>
    <row r="135" spans="1:13" s="520" customFormat="1">
      <c r="A135" s="486"/>
      <c r="B135" s="489"/>
      <c r="C135" s="488"/>
      <c r="D135" s="488"/>
      <c r="E135" s="516"/>
      <c r="F135" s="516"/>
      <c r="G135" s="518"/>
      <c r="H135" s="519"/>
    </row>
    <row r="136" spans="1:13" s="520" customFormat="1">
      <c r="A136" s="486"/>
      <c r="B136" s="489"/>
      <c r="C136" s="488"/>
      <c r="D136" s="488"/>
      <c r="E136" s="515"/>
      <c r="F136" s="515"/>
      <c r="G136" s="518"/>
      <c r="H136" s="519"/>
    </row>
    <row r="137" spans="1:13" s="520" customFormat="1">
      <c r="A137" s="486"/>
      <c r="B137" s="489"/>
      <c r="C137" s="488"/>
      <c r="D137" s="488"/>
      <c r="E137" s="516"/>
      <c r="F137" s="519"/>
      <c r="G137" s="518"/>
      <c r="H137" s="519"/>
    </row>
    <row r="138" spans="1:13" s="520" customFormat="1">
      <c r="A138" s="486"/>
      <c r="B138" s="489"/>
      <c r="C138" s="488"/>
      <c r="D138" s="488"/>
      <c r="E138" s="516"/>
      <c r="F138" s="519"/>
      <c r="G138" s="518"/>
      <c r="H138" s="519"/>
    </row>
    <row r="139" spans="1:13" s="520" customFormat="1">
      <c r="A139" s="486"/>
      <c r="B139" s="489"/>
      <c r="C139" s="488"/>
      <c r="D139" s="488"/>
      <c r="E139" s="516"/>
      <c r="F139" s="519"/>
      <c r="G139" s="518"/>
      <c r="H139" s="519"/>
    </row>
  </sheetData>
  <sheetProtection algorithmName="SHA-512" hashValue="2cY4H6XcGhxGjXRbT/BA9C1v4OMCqSI0vPFACHnY5ReqaqEQryaaEchWQPwV944wwAn0Fq/qlBzX9Fi1QJuQog==" saltValue="bFIvxAuV/kUKuPi41a8vmw==" spinCount="100000" sheet="1" selectLockedCells="1"/>
  <pageMargins left="0.6692913385826772" right="0.15748031496062992" top="0.59055118110236227" bottom="0.59055118110236227" header="0.51181102362204722" footer="0.31496062992125984"/>
  <pageSetup paperSize="9" orientation="portrait" blackAndWhite="1" horizontalDpi="300" verticalDpi="300" r:id="rId1"/>
  <headerFooter alignWithMargins="0">
    <oddFooter>Stran &amp;P od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view="pageLayout" zoomScale="115" zoomScaleNormal="100" zoomScaleSheetLayoutView="130" zoomScalePageLayoutView="115" workbookViewId="0">
      <selection activeCell="F13" sqref="F13"/>
    </sheetView>
  </sheetViews>
  <sheetFormatPr defaultRowHeight="12.5"/>
  <cols>
    <col min="1" max="1" width="4.54296875" style="566" customWidth="1"/>
    <col min="2" max="2" width="5.26953125" style="566" customWidth="1"/>
    <col min="3" max="3" width="33.81640625" style="619" customWidth="1"/>
    <col min="4" max="4" width="5.1796875" style="569" customWidth="1"/>
    <col min="5" max="5" width="6.453125" style="569" customWidth="1"/>
    <col min="6" max="6" width="10.26953125" style="569" customWidth="1"/>
    <col min="7" max="7" width="12.7265625" style="569" customWidth="1"/>
    <col min="8" max="8" width="16.26953125" style="618" customWidth="1"/>
    <col min="9" max="256" width="9.1796875" style="618"/>
    <col min="257" max="257" width="4.54296875" style="618" customWidth="1"/>
    <col min="258" max="258" width="5.26953125" style="618" customWidth="1"/>
    <col min="259" max="259" width="52" style="618" customWidth="1"/>
    <col min="260" max="260" width="5.1796875" style="618" customWidth="1"/>
    <col min="261" max="261" width="6.453125" style="618" customWidth="1"/>
    <col min="262" max="262" width="10.26953125" style="618" customWidth="1"/>
    <col min="263" max="263" width="11.1796875" style="618" customWidth="1"/>
    <col min="264" max="512" width="9.1796875" style="618"/>
    <col min="513" max="513" width="4.54296875" style="618" customWidth="1"/>
    <col min="514" max="514" width="5.26953125" style="618" customWidth="1"/>
    <col min="515" max="515" width="52" style="618" customWidth="1"/>
    <col min="516" max="516" width="5.1796875" style="618" customWidth="1"/>
    <col min="517" max="517" width="6.453125" style="618" customWidth="1"/>
    <col min="518" max="518" width="10.26953125" style="618" customWidth="1"/>
    <col min="519" max="519" width="11.1796875" style="618" customWidth="1"/>
    <col min="520" max="768" width="9.1796875" style="618"/>
    <col min="769" max="769" width="4.54296875" style="618" customWidth="1"/>
    <col min="770" max="770" width="5.26953125" style="618" customWidth="1"/>
    <col min="771" max="771" width="52" style="618" customWidth="1"/>
    <col min="772" max="772" width="5.1796875" style="618" customWidth="1"/>
    <col min="773" max="773" width="6.453125" style="618" customWidth="1"/>
    <col min="774" max="774" width="10.26953125" style="618" customWidth="1"/>
    <col min="775" max="775" width="11.1796875" style="618" customWidth="1"/>
    <col min="776" max="1024" width="9.1796875" style="618"/>
    <col min="1025" max="1025" width="4.54296875" style="618" customWidth="1"/>
    <col min="1026" max="1026" width="5.26953125" style="618" customWidth="1"/>
    <col min="1027" max="1027" width="52" style="618" customWidth="1"/>
    <col min="1028" max="1028" width="5.1796875" style="618" customWidth="1"/>
    <col min="1029" max="1029" width="6.453125" style="618" customWidth="1"/>
    <col min="1030" max="1030" width="10.26953125" style="618" customWidth="1"/>
    <col min="1031" max="1031" width="11.1796875" style="618" customWidth="1"/>
    <col min="1032" max="1280" width="9.1796875" style="618"/>
    <col min="1281" max="1281" width="4.54296875" style="618" customWidth="1"/>
    <col min="1282" max="1282" width="5.26953125" style="618" customWidth="1"/>
    <col min="1283" max="1283" width="52" style="618" customWidth="1"/>
    <col min="1284" max="1284" width="5.1796875" style="618" customWidth="1"/>
    <col min="1285" max="1285" width="6.453125" style="618" customWidth="1"/>
    <col min="1286" max="1286" width="10.26953125" style="618" customWidth="1"/>
    <col min="1287" max="1287" width="11.1796875" style="618" customWidth="1"/>
    <col min="1288" max="1536" width="9.1796875" style="618"/>
    <col min="1537" max="1537" width="4.54296875" style="618" customWidth="1"/>
    <col min="1538" max="1538" width="5.26953125" style="618" customWidth="1"/>
    <col min="1539" max="1539" width="52" style="618" customWidth="1"/>
    <col min="1540" max="1540" width="5.1796875" style="618" customWidth="1"/>
    <col min="1541" max="1541" width="6.453125" style="618" customWidth="1"/>
    <col min="1542" max="1542" width="10.26953125" style="618" customWidth="1"/>
    <col min="1543" max="1543" width="11.1796875" style="618" customWidth="1"/>
    <col min="1544" max="1792" width="9.1796875" style="618"/>
    <col min="1793" max="1793" width="4.54296875" style="618" customWidth="1"/>
    <col min="1794" max="1794" width="5.26953125" style="618" customWidth="1"/>
    <col min="1795" max="1795" width="52" style="618" customWidth="1"/>
    <col min="1796" max="1796" width="5.1796875" style="618" customWidth="1"/>
    <col min="1797" max="1797" width="6.453125" style="618" customWidth="1"/>
    <col min="1798" max="1798" width="10.26953125" style="618" customWidth="1"/>
    <col min="1799" max="1799" width="11.1796875" style="618" customWidth="1"/>
    <col min="1800" max="2048" width="9.1796875" style="618"/>
    <col min="2049" max="2049" width="4.54296875" style="618" customWidth="1"/>
    <col min="2050" max="2050" width="5.26953125" style="618" customWidth="1"/>
    <col min="2051" max="2051" width="52" style="618" customWidth="1"/>
    <col min="2052" max="2052" width="5.1796875" style="618" customWidth="1"/>
    <col min="2053" max="2053" width="6.453125" style="618" customWidth="1"/>
    <col min="2054" max="2054" width="10.26953125" style="618" customWidth="1"/>
    <col min="2055" max="2055" width="11.1796875" style="618" customWidth="1"/>
    <col min="2056" max="2304" width="9.1796875" style="618"/>
    <col min="2305" max="2305" width="4.54296875" style="618" customWidth="1"/>
    <col min="2306" max="2306" width="5.26953125" style="618" customWidth="1"/>
    <col min="2307" max="2307" width="52" style="618" customWidth="1"/>
    <col min="2308" max="2308" width="5.1796875" style="618" customWidth="1"/>
    <col min="2309" max="2309" width="6.453125" style="618" customWidth="1"/>
    <col min="2310" max="2310" width="10.26953125" style="618" customWidth="1"/>
    <col min="2311" max="2311" width="11.1796875" style="618" customWidth="1"/>
    <col min="2312" max="2560" width="9.1796875" style="618"/>
    <col min="2561" max="2561" width="4.54296875" style="618" customWidth="1"/>
    <col min="2562" max="2562" width="5.26953125" style="618" customWidth="1"/>
    <col min="2563" max="2563" width="52" style="618" customWidth="1"/>
    <col min="2564" max="2564" width="5.1796875" style="618" customWidth="1"/>
    <col min="2565" max="2565" width="6.453125" style="618" customWidth="1"/>
    <col min="2566" max="2566" width="10.26953125" style="618" customWidth="1"/>
    <col min="2567" max="2567" width="11.1796875" style="618" customWidth="1"/>
    <col min="2568" max="2816" width="9.1796875" style="618"/>
    <col min="2817" max="2817" width="4.54296875" style="618" customWidth="1"/>
    <col min="2818" max="2818" width="5.26953125" style="618" customWidth="1"/>
    <col min="2819" max="2819" width="52" style="618" customWidth="1"/>
    <col min="2820" max="2820" width="5.1796875" style="618" customWidth="1"/>
    <col min="2821" max="2821" width="6.453125" style="618" customWidth="1"/>
    <col min="2822" max="2822" width="10.26953125" style="618" customWidth="1"/>
    <col min="2823" max="2823" width="11.1796875" style="618" customWidth="1"/>
    <col min="2824" max="3072" width="9.1796875" style="618"/>
    <col min="3073" max="3073" width="4.54296875" style="618" customWidth="1"/>
    <col min="3074" max="3074" width="5.26953125" style="618" customWidth="1"/>
    <col min="3075" max="3075" width="52" style="618" customWidth="1"/>
    <col min="3076" max="3076" width="5.1796875" style="618" customWidth="1"/>
    <col min="3077" max="3077" width="6.453125" style="618" customWidth="1"/>
    <col min="3078" max="3078" width="10.26953125" style="618" customWidth="1"/>
    <col min="3079" max="3079" width="11.1796875" style="618" customWidth="1"/>
    <col min="3080" max="3328" width="9.1796875" style="618"/>
    <col min="3329" max="3329" width="4.54296875" style="618" customWidth="1"/>
    <col min="3330" max="3330" width="5.26953125" style="618" customWidth="1"/>
    <col min="3331" max="3331" width="52" style="618" customWidth="1"/>
    <col min="3332" max="3332" width="5.1796875" style="618" customWidth="1"/>
    <col min="3333" max="3333" width="6.453125" style="618" customWidth="1"/>
    <col min="3334" max="3334" width="10.26953125" style="618" customWidth="1"/>
    <col min="3335" max="3335" width="11.1796875" style="618" customWidth="1"/>
    <col min="3336" max="3584" width="9.1796875" style="618"/>
    <col min="3585" max="3585" width="4.54296875" style="618" customWidth="1"/>
    <col min="3586" max="3586" width="5.26953125" style="618" customWidth="1"/>
    <col min="3587" max="3587" width="52" style="618" customWidth="1"/>
    <col min="3588" max="3588" width="5.1796875" style="618" customWidth="1"/>
    <col min="3589" max="3589" width="6.453125" style="618" customWidth="1"/>
    <col min="3590" max="3590" width="10.26953125" style="618" customWidth="1"/>
    <col min="3591" max="3591" width="11.1796875" style="618" customWidth="1"/>
    <col min="3592" max="3840" width="9.1796875" style="618"/>
    <col min="3841" max="3841" width="4.54296875" style="618" customWidth="1"/>
    <col min="3842" max="3842" width="5.26953125" style="618" customWidth="1"/>
    <col min="3843" max="3843" width="52" style="618" customWidth="1"/>
    <col min="3844" max="3844" width="5.1796875" style="618" customWidth="1"/>
    <col min="3845" max="3845" width="6.453125" style="618" customWidth="1"/>
    <col min="3846" max="3846" width="10.26953125" style="618" customWidth="1"/>
    <col min="3847" max="3847" width="11.1796875" style="618" customWidth="1"/>
    <col min="3848" max="4096" width="9.1796875" style="618"/>
    <col min="4097" max="4097" width="4.54296875" style="618" customWidth="1"/>
    <col min="4098" max="4098" width="5.26953125" style="618" customWidth="1"/>
    <col min="4099" max="4099" width="52" style="618" customWidth="1"/>
    <col min="4100" max="4100" width="5.1796875" style="618" customWidth="1"/>
    <col min="4101" max="4101" width="6.453125" style="618" customWidth="1"/>
    <col min="4102" max="4102" width="10.26953125" style="618" customWidth="1"/>
    <col min="4103" max="4103" width="11.1796875" style="618" customWidth="1"/>
    <col min="4104" max="4352" width="9.1796875" style="618"/>
    <col min="4353" max="4353" width="4.54296875" style="618" customWidth="1"/>
    <col min="4354" max="4354" width="5.26953125" style="618" customWidth="1"/>
    <col min="4355" max="4355" width="52" style="618" customWidth="1"/>
    <col min="4356" max="4356" width="5.1796875" style="618" customWidth="1"/>
    <col min="4357" max="4357" width="6.453125" style="618" customWidth="1"/>
    <col min="4358" max="4358" width="10.26953125" style="618" customWidth="1"/>
    <col min="4359" max="4359" width="11.1796875" style="618" customWidth="1"/>
    <col min="4360" max="4608" width="9.1796875" style="618"/>
    <col min="4609" max="4609" width="4.54296875" style="618" customWidth="1"/>
    <col min="4610" max="4610" width="5.26953125" style="618" customWidth="1"/>
    <col min="4611" max="4611" width="52" style="618" customWidth="1"/>
    <col min="4612" max="4612" width="5.1796875" style="618" customWidth="1"/>
    <col min="4613" max="4613" width="6.453125" style="618" customWidth="1"/>
    <col min="4614" max="4614" width="10.26953125" style="618" customWidth="1"/>
    <col min="4615" max="4615" width="11.1796875" style="618" customWidth="1"/>
    <col min="4616" max="4864" width="9.1796875" style="618"/>
    <col min="4865" max="4865" width="4.54296875" style="618" customWidth="1"/>
    <col min="4866" max="4866" width="5.26953125" style="618" customWidth="1"/>
    <col min="4867" max="4867" width="52" style="618" customWidth="1"/>
    <col min="4868" max="4868" width="5.1796875" style="618" customWidth="1"/>
    <col min="4869" max="4869" width="6.453125" style="618" customWidth="1"/>
    <col min="4870" max="4870" width="10.26953125" style="618" customWidth="1"/>
    <col min="4871" max="4871" width="11.1796875" style="618" customWidth="1"/>
    <col min="4872" max="5120" width="9.1796875" style="618"/>
    <col min="5121" max="5121" width="4.54296875" style="618" customWidth="1"/>
    <col min="5122" max="5122" width="5.26953125" style="618" customWidth="1"/>
    <col min="5123" max="5123" width="52" style="618" customWidth="1"/>
    <col min="5124" max="5124" width="5.1796875" style="618" customWidth="1"/>
    <col min="5125" max="5125" width="6.453125" style="618" customWidth="1"/>
    <col min="5126" max="5126" width="10.26953125" style="618" customWidth="1"/>
    <col min="5127" max="5127" width="11.1796875" style="618" customWidth="1"/>
    <col min="5128" max="5376" width="9.1796875" style="618"/>
    <col min="5377" max="5377" width="4.54296875" style="618" customWidth="1"/>
    <col min="5378" max="5378" width="5.26953125" style="618" customWidth="1"/>
    <col min="5379" max="5379" width="52" style="618" customWidth="1"/>
    <col min="5380" max="5380" width="5.1796875" style="618" customWidth="1"/>
    <col min="5381" max="5381" width="6.453125" style="618" customWidth="1"/>
    <col min="5382" max="5382" width="10.26953125" style="618" customWidth="1"/>
    <col min="5383" max="5383" width="11.1796875" style="618" customWidth="1"/>
    <col min="5384" max="5632" width="9.1796875" style="618"/>
    <col min="5633" max="5633" width="4.54296875" style="618" customWidth="1"/>
    <col min="5634" max="5634" width="5.26953125" style="618" customWidth="1"/>
    <col min="5635" max="5635" width="52" style="618" customWidth="1"/>
    <col min="5636" max="5636" width="5.1796875" style="618" customWidth="1"/>
    <col min="5637" max="5637" width="6.453125" style="618" customWidth="1"/>
    <col min="5638" max="5638" width="10.26953125" style="618" customWidth="1"/>
    <col min="5639" max="5639" width="11.1796875" style="618" customWidth="1"/>
    <col min="5640" max="5888" width="9.1796875" style="618"/>
    <col min="5889" max="5889" width="4.54296875" style="618" customWidth="1"/>
    <col min="5890" max="5890" width="5.26953125" style="618" customWidth="1"/>
    <col min="5891" max="5891" width="52" style="618" customWidth="1"/>
    <col min="5892" max="5892" width="5.1796875" style="618" customWidth="1"/>
    <col min="5893" max="5893" width="6.453125" style="618" customWidth="1"/>
    <col min="5894" max="5894" width="10.26953125" style="618" customWidth="1"/>
    <col min="5895" max="5895" width="11.1796875" style="618" customWidth="1"/>
    <col min="5896" max="6144" width="9.1796875" style="618"/>
    <col min="6145" max="6145" width="4.54296875" style="618" customWidth="1"/>
    <col min="6146" max="6146" width="5.26953125" style="618" customWidth="1"/>
    <col min="6147" max="6147" width="52" style="618" customWidth="1"/>
    <col min="6148" max="6148" width="5.1796875" style="618" customWidth="1"/>
    <col min="6149" max="6149" width="6.453125" style="618" customWidth="1"/>
    <col min="6150" max="6150" width="10.26953125" style="618" customWidth="1"/>
    <col min="6151" max="6151" width="11.1796875" style="618" customWidth="1"/>
    <col min="6152" max="6400" width="9.1796875" style="618"/>
    <col min="6401" max="6401" width="4.54296875" style="618" customWidth="1"/>
    <col min="6402" max="6402" width="5.26953125" style="618" customWidth="1"/>
    <col min="6403" max="6403" width="52" style="618" customWidth="1"/>
    <col min="6404" max="6404" width="5.1796875" style="618" customWidth="1"/>
    <col min="6405" max="6405" width="6.453125" style="618" customWidth="1"/>
    <col min="6406" max="6406" width="10.26953125" style="618" customWidth="1"/>
    <col min="6407" max="6407" width="11.1796875" style="618" customWidth="1"/>
    <col min="6408" max="6656" width="9.1796875" style="618"/>
    <col min="6657" max="6657" width="4.54296875" style="618" customWidth="1"/>
    <col min="6658" max="6658" width="5.26953125" style="618" customWidth="1"/>
    <col min="6659" max="6659" width="52" style="618" customWidth="1"/>
    <col min="6660" max="6660" width="5.1796875" style="618" customWidth="1"/>
    <col min="6661" max="6661" width="6.453125" style="618" customWidth="1"/>
    <col min="6662" max="6662" width="10.26953125" style="618" customWidth="1"/>
    <col min="6663" max="6663" width="11.1796875" style="618" customWidth="1"/>
    <col min="6664" max="6912" width="9.1796875" style="618"/>
    <col min="6913" max="6913" width="4.54296875" style="618" customWidth="1"/>
    <col min="6914" max="6914" width="5.26953125" style="618" customWidth="1"/>
    <col min="6915" max="6915" width="52" style="618" customWidth="1"/>
    <col min="6916" max="6916" width="5.1796875" style="618" customWidth="1"/>
    <col min="6917" max="6917" width="6.453125" style="618" customWidth="1"/>
    <col min="6918" max="6918" width="10.26953125" style="618" customWidth="1"/>
    <col min="6919" max="6919" width="11.1796875" style="618" customWidth="1"/>
    <col min="6920" max="7168" width="9.1796875" style="618"/>
    <col min="7169" max="7169" width="4.54296875" style="618" customWidth="1"/>
    <col min="7170" max="7170" width="5.26953125" style="618" customWidth="1"/>
    <col min="7171" max="7171" width="52" style="618" customWidth="1"/>
    <col min="7172" max="7172" width="5.1796875" style="618" customWidth="1"/>
    <col min="7173" max="7173" width="6.453125" style="618" customWidth="1"/>
    <col min="7174" max="7174" width="10.26953125" style="618" customWidth="1"/>
    <col min="7175" max="7175" width="11.1796875" style="618" customWidth="1"/>
    <col min="7176" max="7424" width="9.1796875" style="618"/>
    <col min="7425" max="7425" width="4.54296875" style="618" customWidth="1"/>
    <col min="7426" max="7426" width="5.26953125" style="618" customWidth="1"/>
    <col min="7427" max="7427" width="52" style="618" customWidth="1"/>
    <col min="7428" max="7428" width="5.1796875" style="618" customWidth="1"/>
    <col min="7429" max="7429" width="6.453125" style="618" customWidth="1"/>
    <col min="7430" max="7430" width="10.26953125" style="618" customWidth="1"/>
    <col min="7431" max="7431" width="11.1796875" style="618" customWidth="1"/>
    <col min="7432" max="7680" width="9.1796875" style="618"/>
    <col min="7681" max="7681" width="4.54296875" style="618" customWidth="1"/>
    <col min="7682" max="7682" width="5.26953125" style="618" customWidth="1"/>
    <col min="7683" max="7683" width="52" style="618" customWidth="1"/>
    <col min="7684" max="7684" width="5.1796875" style="618" customWidth="1"/>
    <col min="7685" max="7685" width="6.453125" style="618" customWidth="1"/>
    <col min="7686" max="7686" width="10.26953125" style="618" customWidth="1"/>
    <col min="7687" max="7687" width="11.1796875" style="618" customWidth="1"/>
    <col min="7688" max="7936" width="9.1796875" style="618"/>
    <col min="7937" max="7937" width="4.54296875" style="618" customWidth="1"/>
    <col min="7938" max="7938" width="5.26953125" style="618" customWidth="1"/>
    <col min="7939" max="7939" width="52" style="618" customWidth="1"/>
    <col min="7940" max="7940" width="5.1796875" style="618" customWidth="1"/>
    <col min="7941" max="7941" width="6.453125" style="618" customWidth="1"/>
    <col min="7942" max="7942" width="10.26953125" style="618" customWidth="1"/>
    <col min="7943" max="7943" width="11.1796875" style="618" customWidth="1"/>
    <col min="7944" max="8192" width="9.1796875" style="618"/>
    <col min="8193" max="8193" width="4.54296875" style="618" customWidth="1"/>
    <col min="8194" max="8194" width="5.26953125" style="618" customWidth="1"/>
    <col min="8195" max="8195" width="52" style="618" customWidth="1"/>
    <col min="8196" max="8196" width="5.1796875" style="618" customWidth="1"/>
    <col min="8197" max="8197" width="6.453125" style="618" customWidth="1"/>
    <col min="8198" max="8198" width="10.26953125" style="618" customWidth="1"/>
    <col min="8199" max="8199" width="11.1796875" style="618" customWidth="1"/>
    <col min="8200" max="8448" width="9.1796875" style="618"/>
    <col min="8449" max="8449" width="4.54296875" style="618" customWidth="1"/>
    <col min="8450" max="8450" width="5.26953125" style="618" customWidth="1"/>
    <col min="8451" max="8451" width="52" style="618" customWidth="1"/>
    <col min="8452" max="8452" width="5.1796875" style="618" customWidth="1"/>
    <col min="8453" max="8453" width="6.453125" style="618" customWidth="1"/>
    <col min="8454" max="8454" width="10.26953125" style="618" customWidth="1"/>
    <col min="8455" max="8455" width="11.1796875" style="618" customWidth="1"/>
    <col min="8456" max="8704" width="9.1796875" style="618"/>
    <col min="8705" max="8705" width="4.54296875" style="618" customWidth="1"/>
    <col min="8706" max="8706" width="5.26953125" style="618" customWidth="1"/>
    <col min="8707" max="8707" width="52" style="618" customWidth="1"/>
    <col min="8708" max="8708" width="5.1796875" style="618" customWidth="1"/>
    <col min="8709" max="8709" width="6.453125" style="618" customWidth="1"/>
    <col min="8710" max="8710" width="10.26953125" style="618" customWidth="1"/>
    <col min="8711" max="8711" width="11.1796875" style="618" customWidth="1"/>
    <col min="8712" max="8960" width="9.1796875" style="618"/>
    <col min="8961" max="8961" width="4.54296875" style="618" customWidth="1"/>
    <col min="8962" max="8962" width="5.26953125" style="618" customWidth="1"/>
    <col min="8963" max="8963" width="52" style="618" customWidth="1"/>
    <col min="8964" max="8964" width="5.1796875" style="618" customWidth="1"/>
    <col min="8965" max="8965" width="6.453125" style="618" customWidth="1"/>
    <col min="8966" max="8966" width="10.26953125" style="618" customWidth="1"/>
    <col min="8967" max="8967" width="11.1796875" style="618" customWidth="1"/>
    <col min="8968" max="9216" width="9.1796875" style="618"/>
    <col min="9217" max="9217" width="4.54296875" style="618" customWidth="1"/>
    <col min="9218" max="9218" width="5.26953125" style="618" customWidth="1"/>
    <col min="9219" max="9219" width="52" style="618" customWidth="1"/>
    <col min="9220" max="9220" width="5.1796875" style="618" customWidth="1"/>
    <col min="9221" max="9221" width="6.453125" style="618" customWidth="1"/>
    <col min="9222" max="9222" width="10.26953125" style="618" customWidth="1"/>
    <col min="9223" max="9223" width="11.1796875" style="618" customWidth="1"/>
    <col min="9224" max="9472" width="9.1796875" style="618"/>
    <col min="9473" max="9473" width="4.54296875" style="618" customWidth="1"/>
    <col min="9474" max="9474" width="5.26953125" style="618" customWidth="1"/>
    <col min="9475" max="9475" width="52" style="618" customWidth="1"/>
    <col min="9476" max="9476" width="5.1796875" style="618" customWidth="1"/>
    <col min="9477" max="9477" width="6.453125" style="618" customWidth="1"/>
    <col min="9478" max="9478" width="10.26953125" style="618" customWidth="1"/>
    <col min="9479" max="9479" width="11.1796875" style="618" customWidth="1"/>
    <col min="9480" max="9728" width="9.1796875" style="618"/>
    <col min="9729" max="9729" width="4.54296875" style="618" customWidth="1"/>
    <col min="9730" max="9730" width="5.26953125" style="618" customWidth="1"/>
    <col min="9731" max="9731" width="52" style="618" customWidth="1"/>
    <col min="9732" max="9732" width="5.1796875" style="618" customWidth="1"/>
    <col min="9733" max="9733" width="6.453125" style="618" customWidth="1"/>
    <col min="9734" max="9734" width="10.26953125" style="618" customWidth="1"/>
    <col min="9735" max="9735" width="11.1796875" style="618" customWidth="1"/>
    <col min="9736" max="9984" width="9.1796875" style="618"/>
    <col min="9985" max="9985" width="4.54296875" style="618" customWidth="1"/>
    <col min="9986" max="9986" width="5.26953125" style="618" customWidth="1"/>
    <col min="9987" max="9987" width="52" style="618" customWidth="1"/>
    <col min="9988" max="9988" width="5.1796875" style="618" customWidth="1"/>
    <col min="9989" max="9989" width="6.453125" style="618" customWidth="1"/>
    <col min="9990" max="9990" width="10.26953125" style="618" customWidth="1"/>
    <col min="9991" max="9991" width="11.1796875" style="618" customWidth="1"/>
    <col min="9992" max="10240" width="9.1796875" style="618"/>
    <col min="10241" max="10241" width="4.54296875" style="618" customWidth="1"/>
    <col min="10242" max="10242" width="5.26953125" style="618" customWidth="1"/>
    <col min="10243" max="10243" width="52" style="618" customWidth="1"/>
    <col min="10244" max="10244" width="5.1796875" style="618" customWidth="1"/>
    <col min="10245" max="10245" width="6.453125" style="618" customWidth="1"/>
    <col min="10246" max="10246" width="10.26953125" style="618" customWidth="1"/>
    <col min="10247" max="10247" width="11.1796875" style="618" customWidth="1"/>
    <col min="10248" max="10496" width="9.1796875" style="618"/>
    <col min="10497" max="10497" width="4.54296875" style="618" customWidth="1"/>
    <col min="10498" max="10498" width="5.26953125" style="618" customWidth="1"/>
    <col min="10499" max="10499" width="52" style="618" customWidth="1"/>
    <col min="10500" max="10500" width="5.1796875" style="618" customWidth="1"/>
    <col min="10501" max="10501" width="6.453125" style="618" customWidth="1"/>
    <col min="10502" max="10502" width="10.26953125" style="618" customWidth="1"/>
    <col min="10503" max="10503" width="11.1796875" style="618" customWidth="1"/>
    <col min="10504" max="10752" width="9.1796875" style="618"/>
    <col min="10753" max="10753" width="4.54296875" style="618" customWidth="1"/>
    <col min="10754" max="10754" width="5.26953125" style="618" customWidth="1"/>
    <col min="10755" max="10755" width="52" style="618" customWidth="1"/>
    <col min="10756" max="10756" width="5.1796875" style="618" customWidth="1"/>
    <col min="10757" max="10757" width="6.453125" style="618" customWidth="1"/>
    <col min="10758" max="10758" width="10.26953125" style="618" customWidth="1"/>
    <col min="10759" max="10759" width="11.1796875" style="618" customWidth="1"/>
    <col min="10760" max="11008" width="9.1796875" style="618"/>
    <col min="11009" max="11009" width="4.54296875" style="618" customWidth="1"/>
    <col min="11010" max="11010" width="5.26953125" style="618" customWidth="1"/>
    <col min="11011" max="11011" width="52" style="618" customWidth="1"/>
    <col min="11012" max="11012" width="5.1796875" style="618" customWidth="1"/>
    <col min="11013" max="11013" width="6.453125" style="618" customWidth="1"/>
    <col min="11014" max="11014" width="10.26953125" style="618" customWidth="1"/>
    <col min="11015" max="11015" width="11.1796875" style="618" customWidth="1"/>
    <col min="11016" max="11264" width="9.1796875" style="618"/>
    <col min="11265" max="11265" width="4.54296875" style="618" customWidth="1"/>
    <col min="11266" max="11266" width="5.26953125" style="618" customWidth="1"/>
    <col min="11267" max="11267" width="52" style="618" customWidth="1"/>
    <col min="11268" max="11268" width="5.1796875" style="618" customWidth="1"/>
    <col min="11269" max="11269" width="6.453125" style="618" customWidth="1"/>
    <col min="11270" max="11270" width="10.26953125" style="618" customWidth="1"/>
    <col min="11271" max="11271" width="11.1796875" style="618" customWidth="1"/>
    <col min="11272" max="11520" width="9.1796875" style="618"/>
    <col min="11521" max="11521" width="4.54296875" style="618" customWidth="1"/>
    <col min="11522" max="11522" width="5.26953125" style="618" customWidth="1"/>
    <col min="11523" max="11523" width="52" style="618" customWidth="1"/>
    <col min="11524" max="11524" width="5.1796875" style="618" customWidth="1"/>
    <col min="11525" max="11525" width="6.453125" style="618" customWidth="1"/>
    <col min="11526" max="11526" width="10.26953125" style="618" customWidth="1"/>
    <col min="11527" max="11527" width="11.1796875" style="618" customWidth="1"/>
    <col min="11528" max="11776" width="9.1796875" style="618"/>
    <col min="11777" max="11777" width="4.54296875" style="618" customWidth="1"/>
    <col min="11778" max="11778" width="5.26953125" style="618" customWidth="1"/>
    <col min="11779" max="11779" width="52" style="618" customWidth="1"/>
    <col min="11780" max="11780" width="5.1796875" style="618" customWidth="1"/>
    <col min="11781" max="11781" width="6.453125" style="618" customWidth="1"/>
    <col min="11782" max="11782" width="10.26953125" style="618" customWidth="1"/>
    <col min="11783" max="11783" width="11.1796875" style="618" customWidth="1"/>
    <col min="11784" max="12032" width="9.1796875" style="618"/>
    <col min="12033" max="12033" width="4.54296875" style="618" customWidth="1"/>
    <col min="12034" max="12034" width="5.26953125" style="618" customWidth="1"/>
    <col min="12035" max="12035" width="52" style="618" customWidth="1"/>
    <col min="12036" max="12036" width="5.1796875" style="618" customWidth="1"/>
    <col min="12037" max="12037" width="6.453125" style="618" customWidth="1"/>
    <col min="12038" max="12038" width="10.26953125" style="618" customWidth="1"/>
    <col min="12039" max="12039" width="11.1796875" style="618" customWidth="1"/>
    <col min="12040" max="12288" width="9.1796875" style="618"/>
    <col min="12289" max="12289" width="4.54296875" style="618" customWidth="1"/>
    <col min="12290" max="12290" width="5.26953125" style="618" customWidth="1"/>
    <col min="12291" max="12291" width="52" style="618" customWidth="1"/>
    <col min="12292" max="12292" width="5.1796875" style="618" customWidth="1"/>
    <col min="12293" max="12293" width="6.453125" style="618" customWidth="1"/>
    <col min="12294" max="12294" width="10.26953125" style="618" customWidth="1"/>
    <col min="12295" max="12295" width="11.1796875" style="618" customWidth="1"/>
    <col min="12296" max="12544" width="9.1796875" style="618"/>
    <col min="12545" max="12545" width="4.54296875" style="618" customWidth="1"/>
    <col min="12546" max="12546" width="5.26953125" style="618" customWidth="1"/>
    <col min="12547" max="12547" width="52" style="618" customWidth="1"/>
    <col min="12548" max="12548" width="5.1796875" style="618" customWidth="1"/>
    <col min="12549" max="12549" width="6.453125" style="618" customWidth="1"/>
    <col min="12550" max="12550" width="10.26953125" style="618" customWidth="1"/>
    <col min="12551" max="12551" width="11.1796875" style="618" customWidth="1"/>
    <col min="12552" max="12800" width="9.1796875" style="618"/>
    <col min="12801" max="12801" width="4.54296875" style="618" customWidth="1"/>
    <col min="12802" max="12802" width="5.26953125" style="618" customWidth="1"/>
    <col min="12803" max="12803" width="52" style="618" customWidth="1"/>
    <col min="12804" max="12804" width="5.1796875" style="618" customWidth="1"/>
    <col min="12805" max="12805" width="6.453125" style="618" customWidth="1"/>
    <col min="12806" max="12806" width="10.26953125" style="618" customWidth="1"/>
    <col min="12807" max="12807" width="11.1796875" style="618" customWidth="1"/>
    <col min="12808" max="13056" width="9.1796875" style="618"/>
    <col min="13057" max="13057" width="4.54296875" style="618" customWidth="1"/>
    <col min="13058" max="13058" width="5.26953125" style="618" customWidth="1"/>
    <col min="13059" max="13059" width="52" style="618" customWidth="1"/>
    <col min="13060" max="13060" width="5.1796875" style="618" customWidth="1"/>
    <col min="13061" max="13061" width="6.453125" style="618" customWidth="1"/>
    <col min="13062" max="13062" width="10.26953125" style="618" customWidth="1"/>
    <col min="13063" max="13063" width="11.1796875" style="618" customWidth="1"/>
    <col min="13064" max="13312" width="9.1796875" style="618"/>
    <col min="13313" max="13313" width="4.54296875" style="618" customWidth="1"/>
    <col min="13314" max="13314" width="5.26953125" style="618" customWidth="1"/>
    <col min="13315" max="13315" width="52" style="618" customWidth="1"/>
    <col min="13316" max="13316" width="5.1796875" style="618" customWidth="1"/>
    <col min="13317" max="13317" width="6.453125" style="618" customWidth="1"/>
    <col min="13318" max="13318" width="10.26953125" style="618" customWidth="1"/>
    <col min="13319" max="13319" width="11.1796875" style="618" customWidth="1"/>
    <col min="13320" max="13568" width="9.1796875" style="618"/>
    <col min="13569" max="13569" width="4.54296875" style="618" customWidth="1"/>
    <col min="13570" max="13570" width="5.26953125" style="618" customWidth="1"/>
    <col min="13571" max="13571" width="52" style="618" customWidth="1"/>
    <col min="13572" max="13572" width="5.1796875" style="618" customWidth="1"/>
    <col min="13573" max="13573" width="6.453125" style="618" customWidth="1"/>
    <col min="13574" max="13574" width="10.26953125" style="618" customWidth="1"/>
    <col min="13575" max="13575" width="11.1796875" style="618" customWidth="1"/>
    <col min="13576" max="13824" width="9.1796875" style="618"/>
    <col min="13825" max="13825" width="4.54296875" style="618" customWidth="1"/>
    <col min="13826" max="13826" width="5.26953125" style="618" customWidth="1"/>
    <col min="13827" max="13827" width="52" style="618" customWidth="1"/>
    <col min="13828" max="13828" width="5.1796875" style="618" customWidth="1"/>
    <col min="13829" max="13829" width="6.453125" style="618" customWidth="1"/>
    <col min="13830" max="13830" width="10.26953125" style="618" customWidth="1"/>
    <col min="13831" max="13831" width="11.1796875" style="618" customWidth="1"/>
    <col min="13832" max="14080" width="9.1796875" style="618"/>
    <col min="14081" max="14081" width="4.54296875" style="618" customWidth="1"/>
    <col min="14082" max="14082" width="5.26953125" style="618" customWidth="1"/>
    <col min="14083" max="14083" width="52" style="618" customWidth="1"/>
    <col min="14084" max="14084" width="5.1796875" style="618" customWidth="1"/>
    <col min="14085" max="14085" width="6.453125" style="618" customWidth="1"/>
    <col min="14086" max="14086" width="10.26953125" style="618" customWidth="1"/>
    <col min="14087" max="14087" width="11.1796875" style="618" customWidth="1"/>
    <col min="14088" max="14336" width="9.1796875" style="618"/>
    <col min="14337" max="14337" width="4.54296875" style="618" customWidth="1"/>
    <col min="14338" max="14338" width="5.26953125" style="618" customWidth="1"/>
    <col min="14339" max="14339" width="52" style="618" customWidth="1"/>
    <col min="14340" max="14340" width="5.1796875" style="618" customWidth="1"/>
    <col min="14341" max="14341" width="6.453125" style="618" customWidth="1"/>
    <col min="14342" max="14342" width="10.26953125" style="618" customWidth="1"/>
    <col min="14343" max="14343" width="11.1796875" style="618" customWidth="1"/>
    <col min="14344" max="14592" width="9.1796875" style="618"/>
    <col min="14593" max="14593" width="4.54296875" style="618" customWidth="1"/>
    <col min="14594" max="14594" width="5.26953125" style="618" customWidth="1"/>
    <col min="14595" max="14595" width="52" style="618" customWidth="1"/>
    <col min="14596" max="14596" width="5.1796875" style="618" customWidth="1"/>
    <col min="14597" max="14597" width="6.453125" style="618" customWidth="1"/>
    <col min="14598" max="14598" width="10.26953125" style="618" customWidth="1"/>
    <col min="14599" max="14599" width="11.1796875" style="618" customWidth="1"/>
    <col min="14600" max="14848" width="9.1796875" style="618"/>
    <col min="14849" max="14849" width="4.54296875" style="618" customWidth="1"/>
    <col min="14850" max="14850" width="5.26953125" style="618" customWidth="1"/>
    <col min="14851" max="14851" width="52" style="618" customWidth="1"/>
    <col min="14852" max="14852" width="5.1796875" style="618" customWidth="1"/>
    <col min="14853" max="14853" width="6.453125" style="618" customWidth="1"/>
    <col min="14854" max="14854" width="10.26953125" style="618" customWidth="1"/>
    <col min="14855" max="14855" width="11.1796875" style="618" customWidth="1"/>
    <col min="14856" max="15104" width="9.1796875" style="618"/>
    <col min="15105" max="15105" width="4.54296875" style="618" customWidth="1"/>
    <col min="15106" max="15106" width="5.26953125" style="618" customWidth="1"/>
    <col min="15107" max="15107" width="52" style="618" customWidth="1"/>
    <col min="15108" max="15108" width="5.1796875" style="618" customWidth="1"/>
    <col min="15109" max="15109" width="6.453125" style="618" customWidth="1"/>
    <col min="15110" max="15110" width="10.26953125" style="618" customWidth="1"/>
    <col min="15111" max="15111" width="11.1796875" style="618" customWidth="1"/>
    <col min="15112" max="15360" width="9.1796875" style="618"/>
    <col min="15361" max="15361" width="4.54296875" style="618" customWidth="1"/>
    <col min="15362" max="15362" width="5.26953125" style="618" customWidth="1"/>
    <col min="15363" max="15363" width="52" style="618" customWidth="1"/>
    <col min="15364" max="15364" width="5.1796875" style="618" customWidth="1"/>
    <col min="15365" max="15365" width="6.453125" style="618" customWidth="1"/>
    <col min="15366" max="15366" width="10.26953125" style="618" customWidth="1"/>
    <col min="15367" max="15367" width="11.1796875" style="618" customWidth="1"/>
    <col min="15368" max="15616" width="9.1796875" style="618"/>
    <col min="15617" max="15617" width="4.54296875" style="618" customWidth="1"/>
    <col min="15618" max="15618" width="5.26953125" style="618" customWidth="1"/>
    <col min="15619" max="15619" width="52" style="618" customWidth="1"/>
    <col min="15620" max="15620" width="5.1796875" style="618" customWidth="1"/>
    <col min="15621" max="15621" width="6.453125" style="618" customWidth="1"/>
    <col min="15622" max="15622" width="10.26953125" style="618" customWidth="1"/>
    <col min="15623" max="15623" width="11.1796875" style="618" customWidth="1"/>
    <col min="15624" max="15872" width="9.1796875" style="618"/>
    <col min="15873" max="15873" width="4.54296875" style="618" customWidth="1"/>
    <col min="15874" max="15874" width="5.26953125" style="618" customWidth="1"/>
    <col min="15875" max="15875" width="52" style="618" customWidth="1"/>
    <col min="15876" max="15876" width="5.1796875" style="618" customWidth="1"/>
    <col min="15877" max="15877" width="6.453125" style="618" customWidth="1"/>
    <col min="15878" max="15878" width="10.26953125" style="618" customWidth="1"/>
    <col min="15879" max="15879" width="11.1796875" style="618" customWidth="1"/>
    <col min="15880" max="16128" width="9.1796875" style="618"/>
    <col min="16129" max="16129" width="4.54296875" style="618" customWidth="1"/>
    <col min="16130" max="16130" width="5.26953125" style="618" customWidth="1"/>
    <col min="16131" max="16131" width="52" style="618" customWidth="1"/>
    <col min="16132" max="16132" width="5.1796875" style="618" customWidth="1"/>
    <col min="16133" max="16133" width="6.453125" style="618" customWidth="1"/>
    <col min="16134" max="16134" width="10.26953125" style="618" customWidth="1"/>
    <col min="16135" max="16135" width="11.1796875" style="618" customWidth="1"/>
    <col min="16136" max="16384" width="9.1796875" style="618"/>
  </cols>
  <sheetData>
    <row r="1" spans="1:8" s="571" customFormat="1" ht="13">
      <c r="A1" s="566"/>
      <c r="B1" s="566"/>
      <c r="C1" s="567"/>
      <c r="D1" s="568"/>
      <c r="E1" s="569"/>
      <c r="F1" s="569"/>
      <c r="G1" s="570"/>
    </row>
    <row r="2" spans="1:8" s="571" customFormat="1" ht="13">
      <c r="A2" s="566"/>
      <c r="B2" s="566"/>
      <c r="C2" s="567"/>
      <c r="D2" s="568"/>
      <c r="E2" s="569"/>
      <c r="F2" s="569"/>
      <c r="G2" s="570"/>
    </row>
    <row r="3" spans="1:8" s="571" customFormat="1" ht="38">
      <c r="A3" s="572" t="s">
        <v>1019</v>
      </c>
      <c r="B3" s="573" t="s">
        <v>1116</v>
      </c>
      <c r="C3" s="574" t="s">
        <v>1020</v>
      </c>
      <c r="D3" s="575" t="s">
        <v>1021</v>
      </c>
      <c r="E3" s="575" t="s">
        <v>232</v>
      </c>
      <c r="F3" s="576" t="s">
        <v>1022</v>
      </c>
      <c r="G3" s="577" t="s">
        <v>1023</v>
      </c>
      <c r="H3" s="1025" t="s">
        <v>1371</v>
      </c>
    </row>
    <row r="4" spans="1:8" s="571" customFormat="1" ht="13">
      <c r="A4" s="578"/>
      <c r="B4" s="579"/>
      <c r="C4" s="580"/>
      <c r="D4" s="581"/>
      <c r="E4" s="581"/>
      <c r="F4" s="581"/>
      <c r="G4" s="582"/>
    </row>
    <row r="5" spans="1:8" s="571" customFormat="1" ht="13">
      <c r="A5" s="583" t="s">
        <v>1117</v>
      </c>
      <c r="B5" s="566"/>
      <c r="C5" s="584" t="s">
        <v>1118</v>
      </c>
      <c r="D5" s="569"/>
      <c r="E5" s="569"/>
      <c r="F5" s="569"/>
      <c r="G5" s="585"/>
    </row>
    <row r="6" spans="1:8" s="571" customFormat="1" ht="13">
      <c r="A6" s="566"/>
      <c r="B6" s="566"/>
      <c r="C6" s="584"/>
      <c r="D6" s="569"/>
      <c r="E6" s="569"/>
      <c r="F6" s="569"/>
      <c r="G6" s="585"/>
    </row>
    <row r="7" spans="1:8" s="571" customFormat="1" ht="101">
      <c r="A7" s="566"/>
      <c r="B7" s="566"/>
      <c r="C7" s="586" t="s">
        <v>1119</v>
      </c>
      <c r="D7" s="569"/>
      <c r="E7" s="569"/>
      <c r="F7" s="569"/>
      <c r="G7" s="585"/>
    </row>
    <row r="8" spans="1:8" s="571" customFormat="1" ht="13">
      <c r="A8" s="566"/>
      <c r="B8" s="566"/>
      <c r="C8" s="586"/>
      <c r="D8" s="569"/>
      <c r="E8" s="569"/>
      <c r="F8" s="569"/>
      <c r="G8" s="585"/>
    </row>
    <row r="9" spans="1:8" s="571" customFormat="1" ht="87.5">
      <c r="A9" s="566"/>
      <c r="B9" s="566"/>
      <c r="C9" s="586" t="s">
        <v>1120</v>
      </c>
      <c r="D9" s="569"/>
      <c r="E9" s="569"/>
      <c r="F9" s="569"/>
      <c r="G9" s="569"/>
    </row>
    <row r="10" spans="1:8" s="571" customFormat="1" ht="13">
      <c r="A10" s="566"/>
      <c r="B10" s="566"/>
      <c r="C10" s="586"/>
      <c r="D10" s="569"/>
      <c r="E10" s="569"/>
      <c r="F10" s="569"/>
      <c r="G10" s="569"/>
    </row>
    <row r="11" spans="1:8" s="571" customFormat="1" ht="26">
      <c r="A11" s="566"/>
      <c r="B11" s="566"/>
      <c r="C11" s="587" t="s">
        <v>1121</v>
      </c>
      <c r="D11" s="569"/>
      <c r="E11" s="569"/>
      <c r="F11" s="569"/>
      <c r="G11" s="569"/>
    </row>
    <row r="12" spans="1:8" s="571" customFormat="1" ht="13">
      <c r="A12" s="566"/>
      <c r="B12" s="566"/>
      <c r="C12" s="586"/>
      <c r="D12" s="569"/>
      <c r="E12" s="569"/>
      <c r="F12" s="569"/>
      <c r="G12" s="569"/>
    </row>
    <row r="13" spans="1:8" s="594" customFormat="1" ht="50">
      <c r="A13" s="588">
        <v>1</v>
      </c>
      <c r="B13" s="589" t="s">
        <v>1122</v>
      </c>
      <c r="C13" s="590" t="s">
        <v>1123</v>
      </c>
      <c r="D13" s="591" t="s">
        <v>17</v>
      </c>
      <c r="E13" s="592">
        <v>16</v>
      </c>
      <c r="F13" s="791">
        <v>0</v>
      </c>
      <c r="G13" s="593">
        <f>F13*E13</f>
        <v>0</v>
      </c>
      <c r="H13" s="1023"/>
    </row>
    <row r="14" spans="1:8" s="594" customFormat="1" ht="13">
      <c r="A14" s="595"/>
      <c r="B14" s="589"/>
      <c r="C14" s="596"/>
      <c r="D14" s="597"/>
      <c r="E14" s="592"/>
      <c r="F14" s="797"/>
      <c r="G14" s="593"/>
      <c r="H14" s="1023"/>
    </row>
    <row r="15" spans="1:8" s="594" customFormat="1" ht="50">
      <c r="A15" s="588">
        <v>2</v>
      </c>
      <c r="B15" s="589" t="s">
        <v>1124</v>
      </c>
      <c r="C15" s="590" t="s">
        <v>1125</v>
      </c>
      <c r="D15" s="591" t="s">
        <v>17</v>
      </c>
      <c r="E15" s="592">
        <v>20</v>
      </c>
      <c r="F15" s="791">
        <v>0</v>
      </c>
      <c r="G15" s="593">
        <f>F15*E15</f>
        <v>0</v>
      </c>
      <c r="H15" s="1023"/>
    </row>
    <row r="16" spans="1:8" s="594" customFormat="1" ht="13">
      <c r="A16" s="595"/>
      <c r="B16" s="589"/>
      <c r="C16" s="596"/>
      <c r="D16" s="597"/>
      <c r="E16" s="592"/>
      <c r="F16" s="797"/>
      <c r="G16" s="593"/>
      <c r="H16" s="1023"/>
    </row>
    <row r="17" spans="1:8" s="594" customFormat="1" ht="50">
      <c r="A17" s="588">
        <v>3</v>
      </c>
      <c r="B17" s="589" t="s">
        <v>1126</v>
      </c>
      <c r="C17" s="590" t="s">
        <v>1127</v>
      </c>
      <c r="D17" s="591" t="s">
        <v>17</v>
      </c>
      <c r="E17" s="592">
        <v>20</v>
      </c>
      <c r="F17" s="791">
        <v>0</v>
      </c>
      <c r="G17" s="593">
        <f>F17*E17</f>
        <v>0</v>
      </c>
      <c r="H17" s="1023"/>
    </row>
    <row r="18" spans="1:8" s="594" customFormat="1" ht="13">
      <c r="A18" s="595"/>
      <c r="B18" s="589"/>
      <c r="C18" s="596"/>
      <c r="D18" s="597"/>
      <c r="E18" s="592"/>
      <c r="F18" s="797"/>
      <c r="G18" s="593"/>
      <c r="H18" s="1023"/>
    </row>
    <row r="19" spans="1:8" s="594" customFormat="1" ht="75">
      <c r="A19" s="588">
        <v>4</v>
      </c>
      <c r="B19" s="589" t="s">
        <v>1128</v>
      </c>
      <c r="C19" s="590" t="s">
        <v>1129</v>
      </c>
      <c r="D19" s="591" t="s">
        <v>17</v>
      </c>
      <c r="E19" s="592">
        <v>24</v>
      </c>
      <c r="F19" s="791">
        <v>0</v>
      </c>
      <c r="G19" s="593">
        <f>F19*E19</f>
        <v>0</v>
      </c>
      <c r="H19" s="1023"/>
    </row>
    <row r="20" spans="1:8" s="594" customFormat="1" ht="13">
      <c r="A20" s="598"/>
      <c r="B20" s="589"/>
      <c r="C20" s="596"/>
      <c r="D20" s="597"/>
      <c r="E20" s="592"/>
      <c r="F20" s="797"/>
      <c r="G20" s="593"/>
      <c r="H20" s="1023"/>
    </row>
    <row r="21" spans="1:8" s="594" customFormat="1" ht="87.5">
      <c r="A21" s="588">
        <v>5</v>
      </c>
      <c r="B21" s="599"/>
      <c r="C21" s="590" t="s">
        <v>1130</v>
      </c>
      <c r="D21" s="591" t="s">
        <v>17</v>
      </c>
      <c r="E21" s="592">
        <v>6</v>
      </c>
      <c r="F21" s="791">
        <v>0</v>
      </c>
      <c r="G21" s="593">
        <f>F21*E21</f>
        <v>0</v>
      </c>
      <c r="H21" s="1023"/>
    </row>
    <row r="22" spans="1:8" s="594" customFormat="1" ht="13">
      <c r="A22" s="595"/>
      <c r="B22" s="589"/>
      <c r="C22" s="596"/>
      <c r="D22" s="597"/>
      <c r="E22" s="592"/>
      <c r="F22" s="797"/>
      <c r="G22" s="593"/>
      <c r="H22" s="1023"/>
    </row>
    <row r="23" spans="1:8" s="594" customFormat="1" ht="62.5">
      <c r="A23" s="588">
        <v>6</v>
      </c>
      <c r="B23" s="589" t="s">
        <v>1131</v>
      </c>
      <c r="C23" s="590" t="s">
        <v>1132</v>
      </c>
      <c r="D23" s="591" t="s">
        <v>868</v>
      </c>
      <c r="E23" s="592">
        <v>6</v>
      </c>
      <c r="F23" s="791">
        <v>0</v>
      </c>
      <c r="G23" s="593">
        <f>F23*E23</f>
        <v>0</v>
      </c>
      <c r="H23" s="1023"/>
    </row>
    <row r="24" spans="1:8" s="594" customFormat="1" ht="13">
      <c r="A24" s="595"/>
      <c r="B24" s="589"/>
      <c r="C24" s="596"/>
      <c r="D24" s="597"/>
      <c r="E24" s="592"/>
      <c r="F24" s="797"/>
      <c r="G24" s="593"/>
      <c r="H24" s="1023"/>
    </row>
    <row r="25" spans="1:8" s="594" customFormat="1" ht="50">
      <c r="A25" s="588">
        <v>7</v>
      </c>
      <c r="B25" s="589" t="s">
        <v>1133</v>
      </c>
      <c r="C25" s="590" t="s">
        <v>1134</v>
      </c>
      <c r="D25" s="591" t="s">
        <v>868</v>
      </c>
      <c r="E25" s="592">
        <v>5</v>
      </c>
      <c r="F25" s="791">
        <v>0</v>
      </c>
      <c r="G25" s="593">
        <f>F25*E25</f>
        <v>0</v>
      </c>
      <c r="H25" s="1023"/>
    </row>
    <row r="26" spans="1:8" s="594" customFormat="1" ht="13">
      <c r="A26" s="595"/>
      <c r="B26" s="589"/>
      <c r="C26" s="596"/>
      <c r="D26" s="597"/>
      <c r="E26" s="592"/>
      <c r="F26" s="797"/>
      <c r="G26" s="593"/>
      <c r="H26" s="1023"/>
    </row>
    <row r="27" spans="1:8" s="594" customFormat="1" ht="14">
      <c r="A27" s="588">
        <v>8</v>
      </c>
      <c r="B27" s="589" t="s">
        <v>1135</v>
      </c>
      <c r="C27" s="590" t="s">
        <v>1136</v>
      </c>
      <c r="D27" s="591" t="s">
        <v>17</v>
      </c>
      <c r="E27" s="592">
        <v>1</v>
      </c>
      <c r="F27" s="791">
        <v>0</v>
      </c>
      <c r="G27" s="593">
        <f>F27*E27</f>
        <v>0</v>
      </c>
      <c r="H27" s="1023"/>
    </row>
    <row r="28" spans="1:8" s="594" customFormat="1" ht="13">
      <c r="A28" s="588"/>
      <c r="B28" s="589"/>
      <c r="C28" s="596"/>
      <c r="D28" s="597"/>
      <c r="E28" s="592"/>
      <c r="F28" s="797"/>
      <c r="G28" s="593"/>
      <c r="H28" s="1023"/>
    </row>
    <row r="29" spans="1:8" s="594" customFormat="1" ht="14">
      <c r="A29" s="588">
        <v>9</v>
      </c>
      <c r="B29" s="589" t="s">
        <v>1137</v>
      </c>
      <c r="C29" s="590" t="s">
        <v>1138</v>
      </c>
      <c r="D29" s="591" t="s">
        <v>17</v>
      </c>
      <c r="E29" s="592">
        <v>1</v>
      </c>
      <c r="F29" s="791">
        <v>0</v>
      </c>
      <c r="G29" s="593">
        <f>F29*E29</f>
        <v>0</v>
      </c>
      <c r="H29" s="1023"/>
    </row>
    <row r="30" spans="1:8" s="594" customFormat="1" ht="13">
      <c r="A30" s="595"/>
      <c r="B30" s="589"/>
      <c r="C30" s="596"/>
      <c r="D30" s="597"/>
      <c r="E30" s="592"/>
      <c r="F30" s="797"/>
      <c r="G30" s="593"/>
      <c r="H30" s="1023"/>
    </row>
    <row r="31" spans="1:8" s="594" customFormat="1" ht="75">
      <c r="A31" s="588">
        <v>10</v>
      </c>
      <c r="B31" s="589" t="s">
        <v>1139</v>
      </c>
      <c r="C31" s="590" t="s">
        <v>1140</v>
      </c>
      <c r="D31" s="591" t="s">
        <v>868</v>
      </c>
      <c r="E31" s="592">
        <v>2</v>
      </c>
      <c r="F31" s="791">
        <v>0</v>
      </c>
      <c r="G31" s="593">
        <f>F31*E31</f>
        <v>0</v>
      </c>
      <c r="H31" s="1023"/>
    </row>
    <row r="32" spans="1:8" s="594" customFormat="1" ht="13">
      <c r="A32" s="595"/>
      <c r="B32" s="589"/>
      <c r="C32" s="600"/>
      <c r="D32" s="601"/>
      <c r="E32" s="592"/>
      <c r="F32" s="797"/>
      <c r="G32" s="593"/>
      <c r="H32" s="1023"/>
    </row>
    <row r="33" spans="1:8" s="594" customFormat="1" ht="75">
      <c r="A33" s="588">
        <v>11</v>
      </c>
      <c r="B33" s="589" t="s">
        <v>1141</v>
      </c>
      <c r="C33" s="590" t="s">
        <v>1142</v>
      </c>
      <c r="D33" s="591" t="s">
        <v>868</v>
      </c>
      <c r="E33" s="592">
        <v>1</v>
      </c>
      <c r="F33" s="791">
        <v>0</v>
      </c>
      <c r="G33" s="593">
        <f>F33*E33</f>
        <v>0</v>
      </c>
      <c r="H33" s="1023"/>
    </row>
    <row r="34" spans="1:8" s="594" customFormat="1" ht="13">
      <c r="A34" s="595"/>
      <c r="B34" s="589"/>
      <c r="C34" s="600"/>
      <c r="D34" s="601"/>
      <c r="E34" s="592"/>
      <c r="F34" s="797"/>
      <c r="G34" s="593"/>
      <c r="H34" s="1023"/>
    </row>
    <row r="35" spans="1:8" s="602" customFormat="1" ht="75">
      <c r="A35" s="588">
        <v>12</v>
      </c>
      <c r="B35" s="589" t="s">
        <v>1143</v>
      </c>
      <c r="C35" s="590" t="s">
        <v>1144</v>
      </c>
      <c r="D35" s="591" t="s">
        <v>868</v>
      </c>
      <c r="E35" s="592">
        <v>1</v>
      </c>
      <c r="F35" s="791">
        <v>0</v>
      </c>
      <c r="G35" s="593">
        <f>F35*E35</f>
        <v>0</v>
      </c>
      <c r="H35" s="1024"/>
    </row>
    <row r="36" spans="1:8" s="602" customFormat="1" ht="13">
      <c r="A36" s="595"/>
      <c r="B36" s="589"/>
      <c r="C36" s="590"/>
      <c r="D36" s="597"/>
      <c r="E36" s="592"/>
      <c r="F36" s="797"/>
      <c r="G36" s="593"/>
      <c r="H36" s="1024"/>
    </row>
    <row r="37" spans="1:8" s="602" customFormat="1" ht="75">
      <c r="A37" s="588">
        <v>13</v>
      </c>
      <c r="B37" s="589" t="s">
        <v>1145</v>
      </c>
      <c r="C37" s="590" t="s">
        <v>1140</v>
      </c>
      <c r="D37" s="591" t="s">
        <v>868</v>
      </c>
      <c r="E37" s="592">
        <v>1</v>
      </c>
      <c r="F37" s="791">
        <v>0</v>
      </c>
      <c r="G37" s="593">
        <f>F37*E37</f>
        <v>0</v>
      </c>
      <c r="H37" s="1024"/>
    </row>
    <row r="38" spans="1:8" s="602" customFormat="1" ht="13">
      <c r="A38" s="595"/>
      <c r="B38" s="589"/>
      <c r="C38" s="603"/>
      <c r="D38" s="597"/>
      <c r="E38" s="592"/>
      <c r="F38" s="797"/>
      <c r="G38" s="593"/>
      <c r="H38" s="1024"/>
    </row>
    <row r="39" spans="1:8" s="602" customFormat="1" ht="112.5">
      <c r="A39" s="588">
        <v>14</v>
      </c>
      <c r="B39" s="589" t="s">
        <v>1146</v>
      </c>
      <c r="C39" s="590" t="s">
        <v>1147</v>
      </c>
      <c r="D39" s="591" t="s">
        <v>17</v>
      </c>
      <c r="E39" s="592">
        <v>1</v>
      </c>
      <c r="F39" s="791">
        <v>0</v>
      </c>
      <c r="G39" s="593">
        <f>F39*E39</f>
        <v>0</v>
      </c>
      <c r="H39" s="1024"/>
    </row>
    <row r="40" spans="1:8" s="602" customFormat="1" ht="13">
      <c r="A40" s="595"/>
      <c r="B40" s="589"/>
      <c r="C40" s="603"/>
      <c r="D40" s="597"/>
      <c r="E40" s="592"/>
      <c r="F40" s="797"/>
      <c r="G40" s="593"/>
      <c r="H40" s="1024"/>
    </row>
    <row r="41" spans="1:8" s="602" customFormat="1" ht="125">
      <c r="A41" s="588">
        <v>15</v>
      </c>
      <c r="B41" s="589" t="s">
        <v>1148</v>
      </c>
      <c r="C41" s="590" t="s">
        <v>1149</v>
      </c>
      <c r="D41" s="597"/>
      <c r="E41" s="592">
        <v>10</v>
      </c>
      <c r="F41" s="791">
        <v>0</v>
      </c>
      <c r="G41" s="593">
        <f>F41*E41</f>
        <v>0</v>
      </c>
      <c r="H41" s="1024"/>
    </row>
    <row r="42" spans="1:8" s="602" customFormat="1" ht="13">
      <c r="A42" s="595"/>
      <c r="B42" s="589"/>
      <c r="C42" s="603"/>
      <c r="D42" s="597"/>
      <c r="E42" s="592"/>
      <c r="F42" s="797"/>
      <c r="G42" s="593"/>
      <c r="H42" s="1024"/>
    </row>
    <row r="43" spans="1:8" s="602" customFormat="1" ht="138">
      <c r="A43" s="588">
        <v>16</v>
      </c>
      <c r="B43" s="589" t="s">
        <v>1150</v>
      </c>
      <c r="C43" s="604" t="s">
        <v>1151</v>
      </c>
      <c r="D43" s="591" t="s">
        <v>17</v>
      </c>
      <c r="E43" s="592">
        <v>3</v>
      </c>
      <c r="F43" s="791">
        <v>0</v>
      </c>
      <c r="G43" s="593">
        <f>F43*E43</f>
        <v>0</v>
      </c>
      <c r="H43" s="1024"/>
    </row>
    <row r="44" spans="1:8" s="602" customFormat="1" ht="14">
      <c r="A44" s="595"/>
      <c r="B44" s="589"/>
      <c r="C44" s="604"/>
      <c r="D44" s="591"/>
      <c r="E44" s="592"/>
      <c r="F44" s="797"/>
      <c r="G44" s="593"/>
      <c r="H44" s="1024"/>
    </row>
    <row r="45" spans="1:8" s="602" customFormat="1" ht="138">
      <c r="A45" s="588">
        <v>17</v>
      </c>
      <c r="B45" s="589" t="s">
        <v>1152</v>
      </c>
      <c r="C45" s="604" t="s">
        <v>1153</v>
      </c>
      <c r="D45" s="591" t="s">
        <v>17</v>
      </c>
      <c r="E45" s="592">
        <v>4</v>
      </c>
      <c r="F45" s="791">
        <v>0</v>
      </c>
      <c r="G45" s="593">
        <f>F45*E45</f>
        <v>0</v>
      </c>
      <c r="H45" s="1024"/>
    </row>
    <row r="46" spans="1:8" s="602" customFormat="1" ht="14">
      <c r="A46" s="588"/>
      <c r="B46" s="589"/>
      <c r="C46" s="604"/>
      <c r="D46" s="591"/>
      <c r="E46" s="592"/>
      <c r="F46" s="797"/>
      <c r="G46" s="593"/>
      <c r="H46" s="1024"/>
    </row>
    <row r="47" spans="1:8" s="602" customFormat="1" ht="100.5">
      <c r="A47" s="588">
        <v>18</v>
      </c>
      <c r="B47" s="589" t="s">
        <v>1154</v>
      </c>
      <c r="C47" s="604" t="s">
        <v>1155</v>
      </c>
      <c r="D47" s="591" t="s">
        <v>17</v>
      </c>
      <c r="E47" s="592">
        <v>6</v>
      </c>
      <c r="F47" s="791">
        <v>0</v>
      </c>
      <c r="G47" s="593">
        <f>F47*E47</f>
        <v>0</v>
      </c>
      <c r="H47" s="1024"/>
    </row>
    <row r="48" spans="1:8" s="602" customFormat="1" ht="14">
      <c r="A48" s="588"/>
      <c r="B48" s="589"/>
      <c r="C48" s="604"/>
      <c r="D48" s="591"/>
      <c r="E48" s="592"/>
      <c r="F48" s="797"/>
      <c r="G48" s="593"/>
      <c r="H48" s="1024"/>
    </row>
    <row r="49" spans="1:8" s="602" customFormat="1" ht="25.5">
      <c r="A49" s="588">
        <v>19</v>
      </c>
      <c r="B49" s="589" t="s">
        <v>1156</v>
      </c>
      <c r="C49" s="603" t="s">
        <v>1157</v>
      </c>
      <c r="D49" s="591" t="s">
        <v>17</v>
      </c>
      <c r="E49" s="592">
        <v>8</v>
      </c>
      <c r="F49" s="791">
        <v>0</v>
      </c>
      <c r="G49" s="593">
        <f>F49*E49</f>
        <v>0</v>
      </c>
      <c r="H49" s="1024"/>
    </row>
    <row r="50" spans="1:8" s="602" customFormat="1" ht="14">
      <c r="A50" s="588"/>
      <c r="B50" s="589"/>
      <c r="C50" s="604"/>
      <c r="D50" s="591"/>
      <c r="E50" s="592"/>
      <c r="F50" s="797"/>
      <c r="G50" s="593"/>
      <c r="H50" s="1024"/>
    </row>
    <row r="51" spans="1:8" s="602" customFormat="1" ht="38">
      <c r="A51" s="588">
        <v>20</v>
      </c>
      <c r="B51" s="589" t="s">
        <v>1156</v>
      </c>
      <c r="C51" s="603" t="s">
        <v>1158</v>
      </c>
      <c r="D51" s="591" t="s">
        <v>868</v>
      </c>
      <c r="E51" s="592">
        <v>1</v>
      </c>
      <c r="F51" s="791">
        <v>0</v>
      </c>
      <c r="G51" s="593">
        <f>F51*E51</f>
        <v>0</v>
      </c>
      <c r="H51" s="1024"/>
    </row>
    <row r="52" spans="1:8" s="602" customFormat="1" ht="14">
      <c r="A52" s="588"/>
      <c r="B52" s="589"/>
      <c r="C52" s="603"/>
      <c r="D52" s="591"/>
      <c r="E52" s="592"/>
      <c r="F52" s="797"/>
      <c r="G52" s="593"/>
      <c r="H52" s="1024"/>
    </row>
    <row r="53" spans="1:8" s="602" customFormat="1" ht="100.5">
      <c r="A53" s="588">
        <v>21</v>
      </c>
      <c r="B53" s="589" t="s">
        <v>1156</v>
      </c>
      <c r="C53" s="603" t="s">
        <v>1159</v>
      </c>
      <c r="D53" s="591" t="s">
        <v>868</v>
      </c>
      <c r="E53" s="592">
        <v>1</v>
      </c>
      <c r="F53" s="791">
        <v>0</v>
      </c>
      <c r="G53" s="593">
        <f>F53*E53</f>
        <v>0</v>
      </c>
      <c r="H53" s="1024"/>
    </row>
    <row r="54" spans="1:8" s="602" customFormat="1" ht="13">
      <c r="A54" s="595"/>
      <c r="B54" s="589"/>
      <c r="C54" s="603"/>
      <c r="D54" s="597"/>
      <c r="E54" s="592"/>
      <c r="F54" s="593"/>
      <c r="G54" s="593"/>
    </row>
    <row r="55" spans="1:8" s="611" customFormat="1" ht="13">
      <c r="A55" s="605"/>
      <c r="B55" s="605"/>
      <c r="C55" s="606"/>
      <c r="D55" s="607"/>
      <c r="E55" s="608"/>
      <c r="F55" s="609"/>
      <c r="G55" s="610"/>
    </row>
    <row r="56" spans="1:8" ht="13.5" thickBot="1">
      <c r="A56" s="612" t="s">
        <v>1117</v>
      </c>
      <c r="B56" s="613"/>
      <c r="C56" s="614" t="s">
        <v>1160</v>
      </c>
      <c r="D56" s="615"/>
      <c r="E56" s="615"/>
      <c r="F56" s="616"/>
      <c r="G56" s="617">
        <f>SUM(G13:G55)</f>
        <v>0</v>
      </c>
    </row>
    <row r="57" spans="1:8" ht="13.5" thickTop="1">
      <c r="C57" s="584"/>
      <c r="G57" s="585"/>
    </row>
    <row r="58" spans="1:8" ht="13">
      <c r="C58" s="584"/>
      <c r="G58" s="585"/>
    </row>
    <row r="59" spans="1:8" ht="13">
      <c r="C59" s="584"/>
      <c r="G59" s="585"/>
    </row>
    <row r="60" spans="1:8" ht="13">
      <c r="C60" s="584"/>
      <c r="G60" s="585"/>
    </row>
    <row r="61" spans="1:8" ht="13">
      <c r="C61" s="584"/>
      <c r="G61" s="585"/>
    </row>
    <row r="62" spans="1:8" ht="13">
      <c r="C62" s="584"/>
      <c r="G62" s="585"/>
    </row>
    <row r="63" spans="1:8" ht="13">
      <c r="C63" s="584"/>
      <c r="G63" s="585"/>
    </row>
    <row r="64" spans="1:8" ht="13">
      <c r="C64" s="584"/>
      <c r="G64" s="585"/>
    </row>
    <row r="65" spans="3:7" ht="13">
      <c r="C65" s="584"/>
      <c r="G65" s="585"/>
    </row>
    <row r="66" spans="3:7" ht="13">
      <c r="C66" s="584"/>
      <c r="G66" s="585"/>
    </row>
    <row r="67" spans="3:7" ht="13">
      <c r="C67" s="584"/>
      <c r="G67" s="585"/>
    </row>
    <row r="68" spans="3:7" ht="13">
      <c r="C68" s="584"/>
      <c r="G68" s="585"/>
    </row>
    <row r="69" spans="3:7" ht="13">
      <c r="C69" s="584"/>
      <c r="G69" s="585"/>
    </row>
    <row r="70" spans="3:7" ht="13">
      <c r="C70" s="584"/>
      <c r="G70" s="585"/>
    </row>
    <row r="71" spans="3:7" ht="13">
      <c r="C71" s="584"/>
      <c r="G71" s="585"/>
    </row>
    <row r="72" spans="3:7" ht="13">
      <c r="C72" s="584"/>
      <c r="G72" s="585"/>
    </row>
    <row r="73" spans="3:7" ht="13">
      <c r="C73" s="584"/>
      <c r="G73" s="585"/>
    </row>
    <row r="74" spans="3:7" ht="13">
      <c r="C74" s="584"/>
      <c r="G74" s="585"/>
    </row>
    <row r="75" spans="3:7" ht="13">
      <c r="C75" s="584"/>
      <c r="G75" s="585"/>
    </row>
    <row r="76" spans="3:7" ht="13">
      <c r="C76" s="584"/>
    </row>
  </sheetData>
  <sheetProtection algorithmName="SHA-512" hashValue="dfNVF428h9kHTyiPudUN+TVxEc1IG08pUTSqYaSLEE9lmiK9uBgAqRl8jfWeLwE0Ezk19cLLU6U9poADrPgYAw==" saltValue="drGBTU3/UBpqIl60K6+X5Q==" spinCount="100000" sheet="1" selectLockedCells="1"/>
  <pageMargins left="0.6692913385826772" right="0.15748031496062992" top="0.59055118110236227" bottom="0.59055118110236227" header="0.51181102362204722" footer="0.31496062992125984"/>
  <pageSetup paperSize="9" orientation="portrait" blackAndWhite="1" horizontalDpi="300" verticalDpi="300" r:id="rId1"/>
  <headerFooter alignWithMargins="0">
    <oddFooter>Stran &amp;P od &amp;N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7"/>
  <sheetViews>
    <sheetView view="pageLayout" topLeftCell="A7" zoomScaleNormal="100" zoomScaleSheetLayoutView="100" workbookViewId="0">
      <selection activeCell="E54" sqref="E54"/>
    </sheetView>
  </sheetViews>
  <sheetFormatPr defaultRowHeight="13"/>
  <cols>
    <col min="1" max="1" width="4.54296875" style="486" customWidth="1"/>
    <col min="2" max="2" width="58" style="497" customWidth="1"/>
    <col min="3" max="3" width="5.1796875" style="488" customWidth="1"/>
    <col min="4" max="4" width="7.54296875" style="488" customWidth="1"/>
    <col min="5" max="5" width="10.54296875" style="488" customWidth="1"/>
    <col min="6" max="6" width="10.81640625" style="488" customWidth="1"/>
    <col min="7" max="256" width="9.1796875" style="517"/>
    <col min="257" max="257" width="4.54296875" style="517" customWidth="1"/>
    <col min="258" max="258" width="58" style="517" customWidth="1"/>
    <col min="259" max="259" width="5.1796875" style="517" customWidth="1"/>
    <col min="260" max="260" width="7.54296875" style="517" customWidth="1"/>
    <col min="261" max="261" width="10.54296875" style="517" customWidth="1"/>
    <col min="262" max="262" width="10.81640625" style="517" customWidth="1"/>
    <col min="263" max="512" width="9.1796875" style="517"/>
    <col min="513" max="513" width="4.54296875" style="517" customWidth="1"/>
    <col min="514" max="514" width="58" style="517" customWidth="1"/>
    <col min="515" max="515" width="5.1796875" style="517" customWidth="1"/>
    <col min="516" max="516" width="7.54296875" style="517" customWidth="1"/>
    <col min="517" max="517" width="10.54296875" style="517" customWidth="1"/>
    <col min="518" max="518" width="10.81640625" style="517" customWidth="1"/>
    <col min="519" max="768" width="9.1796875" style="517"/>
    <col min="769" max="769" width="4.54296875" style="517" customWidth="1"/>
    <col min="770" max="770" width="58" style="517" customWidth="1"/>
    <col min="771" max="771" width="5.1796875" style="517" customWidth="1"/>
    <col min="772" max="772" width="7.54296875" style="517" customWidth="1"/>
    <col min="773" max="773" width="10.54296875" style="517" customWidth="1"/>
    <col min="774" max="774" width="10.81640625" style="517" customWidth="1"/>
    <col min="775" max="1024" width="9.1796875" style="517"/>
    <col min="1025" max="1025" width="4.54296875" style="517" customWidth="1"/>
    <col min="1026" max="1026" width="58" style="517" customWidth="1"/>
    <col min="1027" max="1027" width="5.1796875" style="517" customWidth="1"/>
    <col min="1028" max="1028" width="7.54296875" style="517" customWidth="1"/>
    <col min="1029" max="1029" width="10.54296875" style="517" customWidth="1"/>
    <col min="1030" max="1030" width="10.81640625" style="517" customWidth="1"/>
    <col min="1031" max="1280" width="9.1796875" style="517"/>
    <col min="1281" max="1281" width="4.54296875" style="517" customWidth="1"/>
    <col min="1282" max="1282" width="58" style="517" customWidth="1"/>
    <col min="1283" max="1283" width="5.1796875" style="517" customWidth="1"/>
    <col min="1284" max="1284" width="7.54296875" style="517" customWidth="1"/>
    <col min="1285" max="1285" width="10.54296875" style="517" customWidth="1"/>
    <col min="1286" max="1286" width="10.81640625" style="517" customWidth="1"/>
    <col min="1287" max="1536" width="9.1796875" style="517"/>
    <col min="1537" max="1537" width="4.54296875" style="517" customWidth="1"/>
    <col min="1538" max="1538" width="58" style="517" customWidth="1"/>
    <col min="1539" max="1539" width="5.1796875" style="517" customWidth="1"/>
    <col min="1540" max="1540" width="7.54296875" style="517" customWidth="1"/>
    <col min="1541" max="1541" width="10.54296875" style="517" customWidth="1"/>
    <col min="1542" max="1542" width="10.81640625" style="517" customWidth="1"/>
    <col min="1543" max="1792" width="9.1796875" style="517"/>
    <col min="1793" max="1793" width="4.54296875" style="517" customWidth="1"/>
    <col min="1794" max="1794" width="58" style="517" customWidth="1"/>
    <col min="1795" max="1795" width="5.1796875" style="517" customWidth="1"/>
    <col min="1796" max="1796" width="7.54296875" style="517" customWidth="1"/>
    <col min="1797" max="1797" width="10.54296875" style="517" customWidth="1"/>
    <col min="1798" max="1798" width="10.81640625" style="517" customWidth="1"/>
    <col min="1799" max="2048" width="9.1796875" style="517"/>
    <col min="2049" max="2049" width="4.54296875" style="517" customWidth="1"/>
    <col min="2050" max="2050" width="58" style="517" customWidth="1"/>
    <col min="2051" max="2051" width="5.1796875" style="517" customWidth="1"/>
    <col min="2052" max="2052" width="7.54296875" style="517" customWidth="1"/>
    <col min="2053" max="2053" width="10.54296875" style="517" customWidth="1"/>
    <col min="2054" max="2054" width="10.81640625" style="517" customWidth="1"/>
    <col min="2055" max="2304" width="9.1796875" style="517"/>
    <col min="2305" max="2305" width="4.54296875" style="517" customWidth="1"/>
    <col min="2306" max="2306" width="58" style="517" customWidth="1"/>
    <col min="2307" max="2307" width="5.1796875" style="517" customWidth="1"/>
    <col min="2308" max="2308" width="7.54296875" style="517" customWidth="1"/>
    <col min="2309" max="2309" width="10.54296875" style="517" customWidth="1"/>
    <col min="2310" max="2310" width="10.81640625" style="517" customWidth="1"/>
    <col min="2311" max="2560" width="9.1796875" style="517"/>
    <col min="2561" max="2561" width="4.54296875" style="517" customWidth="1"/>
    <col min="2562" max="2562" width="58" style="517" customWidth="1"/>
    <col min="2563" max="2563" width="5.1796875" style="517" customWidth="1"/>
    <col min="2564" max="2564" width="7.54296875" style="517" customWidth="1"/>
    <col min="2565" max="2565" width="10.54296875" style="517" customWidth="1"/>
    <col min="2566" max="2566" width="10.81640625" style="517" customWidth="1"/>
    <col min="2567" max="2816" width="9.1796875" style="517"/>
    <col min="2817" max="2817" width="4.54296875" style="517" customWidth="1"/>
    <col min="2818" max="2818" width="58" style="517" customWidth="1"/>
    <col min="2819" max="2819" width="5.1796875" style="517" customWidth="1"/>
    <col min="2820" max="2820" width="7.54296875" style="517" customWidth="1"/>
    <col min="2821" max="2821" width="10.54296875" style="517" customWidth="1"/>
    <col min="2822" max="2822" width="10.81640625" style="517" customWidth="1"/>
    <col min="2823" max="3072" width="9.1796875" style="517"/>
    <col min="3073" max="3073" width="4.54296875" style="517" customWidth="1"/>
    <col min="3074" max="3074" width="58" style="517" customWidth="1"/>
    <col min="3075" max="3075" width="5.1796875" style="517" customWidth="1"/>
    <col min="3076" max="3076" width="7.54296875" style="517" customWidth="1"/>
    <col min="3077" max="3077" width="10.54296875" style="517" customWidth="1"/>
    <col min="3078" max="3078" width="10.81640625" style="517" customWidth="1"/>
    <col min="3079" max="3328" width="9.1796875" style="517"/>
    <col min="3329" max="3329" width="4.54296875" style="517" customWidth="1"/>
    <col min="3330" max="3330" width="58" style="517" customWidth="1"/>
    <col min="3331" max="3331" width="5.1796875" style="517" customWidth="1"/>
    <col min="3332" max="3332" width="7.54296875" style="517" customWidth="1"/>
    <col min="3333" max="3333" width="10.54296875" style="517" customWidth="1"/>
    <col min="3334" max="3334" width="10.81640625" style="517" customWidth="1"/>
    <col min="3335" max="3584" width="9.1796875" style="517"/>
    <col min="3585" max="3585" width="4.54296875" style="517" customWidth="1"/>
    <col min="3586" max="3586" width="58" style="517" customWidth="1"/>
    <col min="3587" max="3587" width="5.1796875" style="517" customWidth="1"/>
    <col min="3588" max="3588" width="7.54296875" style="517" customWidth="1"/>
    <col min="3589" max="3589" width="10.54296875" style="517" customWidth="1"/>
    <col min="3590" max="3590" width="10.81640625" style="517" customWidth="1"/>
    <col min="3591" max="3840" width="9.1796875" style="517"/>
    <col min="3841" max="3841" width="4.54296875" style="517" customWidth="1"/>
    <col min="3842" max="3842" width="58" style="517" customWidth="1"/>
    <col min="3843" max="3843" width="5.1796875" style="517" customWidth="1"/>
    <col min="3844" max="3844" width="7.54296875" style="517" customWidth="1"/>
    <col min="3845" max="3845" width="10.54296875" style="517" customWidth="1"/>
    <col min="3846" max="3846" width="10.81640625" style="517" customWidth="1"/>
    <col min="3847" max="4096" width="9.1796875" style="517"/>
    <col min="4097" max="4097" width="4.54296875" style="517" customWidth="1"/>
    <col min="4098" max="4098" width="58" style="517" customWidth="1"/>
    <col min="4099" max="4099" width="5.1796875" style="517" customWidth="1"/>
    <col min="4100" max="4100" width="7.54296875" style="517" customWidth="1"/>
    <col min="4101" max="4101" width="10.54296875" style="517" customWidth="1"/>
    <col min="4102" max="4102" width="10.81640625" style="517" customWidth="1"/>
    <col min="4103" max="4352" width="9.1796875" style="517"/>
    <col min="4353" max="4353" width="4.54296875" style="517" customWidth="1"/>
    <col min="4354" max="4354" width="58" style="517" customWidth="1"/>
    <col min="4355" max="4355" width="5.1796875" style="517" customWidth="1"/>
    <col min="4356" max="4356" width="7.54296875" style="517" customWidth="1"/>
    <col min="4357" max="4357" width="10.54296875" style="517" customWidth="1"/>
    <col min="4358" max="4358" width="10.81640625" style="517" customWidth="1"/>
    <col min="4359" max="4608" width="9.1796875" style="517"/>
    <col min="4609" max="4609" width="4.54296875" style="517" customWidth="1"/>
    <col min="4610" max="4610" width="58" style="517" customWidth="1"/>
    <col min="4611" max="4611" width="5.1796875" style="517" customWidth="1"/>
    <col min="4612" max="4612" width="7.54296875" style="517" customWidth="1"/>
    <col min="4613" max="4613" width="10.54296875" style="517" customWidth="1"/>
    <col min="4614" max="4614" width="10.81640625" style="517" customWidth="1"/>
    <col min="4615" max="4864" width="9.1796875" style="517"/>
    <col min="4865" max="4865" width="4.54296875" style="517" customWidth="1"/>
    <col min="4866" max="4866" width="58" style="517" customWidth="1"/>
    <col min="4867" max="4867" width="5.1796875" style="517" customWidth="1"/>
    <col min="4868" max="4868" width="7.54296875" style="517" customWidth="1"/>
    <col min="4869" max="4869" width="10.54296875" style="517" customWidth="1"/>
    <col min="4870" max="4870" width="10.81640625" style="517" customWidth="1"/>
    <col min="4871" max="5120" width="9.1796875" style="517"/>
    <col min="5121" max="5121" width="4.54296875" style="517" customWidth="1"/>
    <col min="5122" max="5122" width="58" style="517" customWidth="1"/>
    <col min="5123" max="5123" width="5.1796875" style="517" customWidth="1"/>
    <col min="5124" max="5124" width="7.54296875" style="517" customWidth="1"/>
    <col min="5125" max="5125" width="10.54296875" style="517" customWidth="1"/>
    <col min="5126" max="5126" width="10.81640625" style="517" customWidth="1"/>
    <col min="5127" max="5376" width="9.1796875" style="517"/>
    <col min="5377" max="5377" width="4.54296875" style="517" customWidth="1"/>
    <col min="5378" max="5378" width="58" style="517" customWidth="1"/>
    <col min="5379" max="5379" width="5.1796875" style="517" customWidth="1"/>
    <col min="5380" max="5380" width="7.54296875" style="517" customWidth="1"/>
    <col min="5381" max="5381" width="10.54296875" style="517" customWidth="1"/>
    <col min="5382" max="5382" width="10.81640625" style="517" customWidth="1"/>
    <col min="5383" max="5632" width="9.1796875" style="517"/>
    <col min="5633" max="5633" width="4.54296875" style="517" customWidth="1"/>
    <col min="5634" max="5634" width="58" style="517" customWidth="1"/>
    <col min="5635" max="5635" width="5.1796875" style="517" customWidth="1"/>
    <col min="5636" max="5636" width="7.54296875" style="517" customWidth="1"/>
    <col min="5637" max="5637" width="10.54296875" style="517" customWidth="1"/>
    <col min="5638" max="5638" width="10.81640625" style="517" customWidth="1"/>
    <col min="5639" max="5888" width="9.1796875" style="517"/>
    <col min="5889" max="5889" width="4.54296875" style="517" customWidth="1"/>
    <col min="5890" max="5890" width="58" style="517" customWidth="1"/>
    <col min="5891" max="5891" width="5.1796875" style="517" customWidth="1"/>
    <col min="5892" max="5892" width="7.54296875" style="517" customWidth="1"/>
    <col min="5893" max="5893" width="10.54296875" style="517" customWidth="1"/>
    <col min="5894" max="5894" width="10.81640625" style="517" customWidth="1"/>
    <col min="5895" max="6144" width="9.1796875" style="517"/>
    <col min="6145" max="6145" width="4.54296875" style="517" customWidth="1"/>
    <col min="6146" max="6146" width="58" style="517" customWidth="1"/>
    <col min="6147" max="6147" width="5.1796875" style="517" customWidth="1"/>
    <col min="6148" max="6148" width="7.54296875" style="517" customWidth="1"/>
    <col min="6149" max="6149" width="10.54296875" style="517" customWidth="1"/>
    <col min="6150" max="6150" width="10.81640625" style="517" customWidth="1"/>
    <col min="6151" max="6400" width="9.1796875" style="517"/>
    <col min="6401" max="6401" width="4.54296875" style="517" customWidth="1"/>
    <col min="6402" max="6402" width="58" style="517" customWidth="1"/>
    <col min="6403" max="6403" width="5.1796875" style="517" customWidth="1"/>
    <col min="6404" max="6404" width="7.54296875" style="517" customWidth="1"/>
    <col min="6405" max="6405" width="10.54296875" style="517" customWidth="1"/>
    <col min="6406" max="6406" width="10.81640625" style="517" customWidth="1"/>
    <col min="6407" max="6656" width="9.1796875" style="517"/>
    <col min="6657" max="6657" width="4.54296875" style="517" customWidth="1"/>
    <col min="6658" max="6658" width="58" style="517" customWidth="1"/>
    <col min="6659" max="6659" width="5.1796875" style="517" customWidth="1"/>
    <col min="6660" max="6660" width="7.54296875" style="517" customWidth="1"/>
    <col min="6661" max="6661" width="10.54296875" style="517" customWidth="1"/>
    <col min="6662" max="6662" width="10.81640625" style="517" customWidth="1"/>
    <col min="6663" max="6912" width="9.1796875" style="517"/>
    <col min="6913" max="6913" width="4.54296875" style="517" customWidth="1"/>
    <col min="6914" max="6914" width="58" style="517" customWidth="1"/>
    <col min="6915" max="6915" width="5.1796875" style="517" customWidth="1"/>
    <col min="6916" max="6916" width="7.54296875" style="517" customWidth="1"/>
    <col min="6917" max="6917" width="10.54296875" style="517" customWidth="1"/>
    <col min="6918" max="6918" width="10.81640625" style="517" customWidth="1"/>
    <col min="6919" max="7168" width="9.1796875" style="517"/>
    <col min="7169" max="7169" width="4.54296875" style="517" customWidth="1"/>
    <col min="7170" max="7170" width="58" style="517" customWidth="1"/>
    <col min="7171" max="7171" width="5.1796875" style="517" customWidth="1"/>
    <col min="7172" max="7172" width="7.54296875" style="517" customWidth="1"/>
    <col min="7173" max="7173" width="10.54296875" style="517" customWidth="1"/>
    <col min="7174" max="7174" width="10.81640625" style="517" customWidth="1"/>
    <col min="7175" max="7424" width="9.1796875" style="517"/>
    <col min="7425" max="7425" width="4.54296875" style="517" customWidth="1"/>
    <col min="7426" max="7426" width="58" style="517" customWidth="1"/>
    <col min="7427" max="7427" width="5.1796875" style="517" customWidth="1"/>
    <col min="7428" max="7428" width="7.54296875" style="517" customWidth="1"/>
    <col min="7429" max="7429" width="10.54296875" style="517" customWidth="1"/>
    <col min="7430" max="7430" width="10.81640625" style="517" customWidth="1"/>
    <col min="7431" max="7680" width="9.1796875" style="517"/>
    <col min="7681" max="7681" width="4.54296875" style="517" customWidth="1"/>
    <col min="7682" max="7682" width="58" style="517" customWidth="1"/>
    <col min="7683" max="7683" width="5.1796875" style="517" customWidth="1"/>
    <col min="7684" max="7684" width="7.54296875" style="517" customWidth="1"/>
    <col min="7685" max="7685" width="10.54296875" style="517" customWidth="1"/>
    <col min="7686" max="7686" width="10.81640625" style="517" customWidth="1"/>
    <col min="7687" max="7936" width="9.1796875" style="517"/>
    <col min="7937" max="7937" width="4.54296875" style="517" customWidth="1"/>
    <col min="7938" max="7938" width="58" style="517" customWidth="1"/>
    <col min="7939" max="7939" width="5.1796875" style="517" customWidth="1"/>
    <col min="7940" max="7940" width="7.54296875" style="517" customWidth="1"/>
    <col min="7941" max="7941" width="10.54296875" style="517" customWidth="1"/>
    <col min="7942" max="7942" width="10.81640625" style="517" customWidth="1"/>
    <col min="7943" max="8192" width="9.1796875" style="517"/>
    <col min="8193" max="8193" width="4.54296875" style="517" customWidth="1"/>
    <col min="8194" max="8194" width="58" style="517" customWidth="1"/>
    <col min="8195" max="8195" width="5.1796875" style="517" customWidth="1"/>
    <col min="8196" max="8196" width="7.54296875" style="517" customWidth="1"/>
    <col min="8197" max="8197" width="10.54296875" style="517" customWidth="1"/>
    <col min="8198" max="8198" width="10.81640625" style="517" customWidth="1"/>
    <col min="8199" max="8448" width="9.1796875" style="517"/>
    <col min="8449" max="8449" width="4.54296875" style="517" customWidth="1"/>
    <col min="8450" max="8450" width="58" style="517" customWidth="1"/>
    <col min="8451" max="8451" width="5.1796875" style="517" customWidth="1"/>
    <col min="8452" max="8452" width="7.54296875" style="517" customWidth="1"/>
    <col min="8453" max="8453" width="10.54296875" style="517" customWidth="1"/>
    <col min="8454" max="8454" width="10.81640625" style="517" customWidth="1"/>
    <col min="8455" max="8704" width="9.1796875" style="517"/>
    <col min="8705" max="8705" width="4.54296875" style="517" customWidth="1"/>
    <col min="8706" max="8706" width="58" style="517" customWidth="1"/>
    <col min="8707" max="8707" width="5.1796875" style="517" customWidth="1"/>
    <col min="8708" max="8708" width="7.54296875" style="517" customWidth="1"/>
    <col min="8709" max="8709" width="10.54296875" style="517" customWidth="1"/>
    <col min="8710" max="8710" width="10.81640625" style="517" customWidth="1"/>
    <col min="8711" max="8960" width="9.1796875" style="517"/>
    <col min="8961" max="8961" width="4.54296875" style="517" customWidth="1"/>
    <col min="8962" max="8962" width="58" style="517" customWidth="1"/>
    <col min="8963" max="8963" width="5.1796875" style="517" customWidth="1"/>
    <col min="8964" max="8964" width="7.54296875" style="517" customWidth="1"/>
    <col min="8965" max="8965" width="10.54296875" style="517" customWidth="1"/>
    <col min="8966" max="8966" width="10.81640625" style="517" customWidth="1"/>
    <col min="8967" max="9216" width="9.1796875" style="517"/>
    <col min="9217" max="9217" width="4.54296875" style="517" customWidth="1"/>
    <col min="9218" max="9218" width="58" style="517" customWidth="1"/>
    <col min="9219" max="9219" width="5.1796875" style="517" customWidth="1"/>
    <col min="9220" max="9220" width="7.54296875" style="517" customWidth="1"/>
    <col min="9221" max="9221" width="10.54296875" style="517" customWidth="1"/>
    <col min="9222" max="9222" width="10.81640625" style="517" customWidth="1"/>
    <col min="9223" max="9472" width="9.1796875" style="517"/>
    <col min="9473" max="9473" width="4.54296875" style="517" customWidth="1"/>
    <col min="9474" max="9474" width="58" style="517" customWidth="1"/>
    <col min="9475" max="9475" width="5.1796875" style="517" customWidth="1"/>
    <col min="9476" max="9476" width="7.54296875" style="517" customWidth="1"/>
    <col min="9477" max="9477" width="10.54296875" style="517" customWidth="1"/>
    <col min="9478" max="9478" width="10.81640625" style="517" customWidth="1"/>
    <col min="9479" max="9728" width="9.1796875" style="517"/>
    <col min="9729" max="9729" width="4.54296875" style="517" customWidth="1"/>
    <col min="9730" max="9730" width="58" style="517" customWidth="1"/>
    <col min="9731" max="9731" width="5.1796875" style="517" customWidth="1"/>
    <col min="9732" max="9732" width="7.54296875" style="517" customWidth="1"/>
    <col min="9733" max="9733" width="10.54296875" style="517" customWidth="1"/>
    <col min="9734" max="9734" width="10.81640625" style="517" customWidth="1"/>
    <col min="9735" max="9984" width="9.1796875" style="517"/>
    <col min="9985" max="9985" width="4.54296875" style="517" customWidth="1"/>
    <col min="9986" max="9986" width="58" style="517" customWidth="1"/>
    <col min="9987" max="9987" width="5.1796875" style="517" customWidth="1"/>
    <col min="9988" max="9988" width="7.54296875" style="517" customWidth="1"/>
    <col min="9989" max="9989" width="10.54296875" style="517" customWidth="1"/>
    <col min="9990" max="9990" width="10.81640625" style="517" customWidth="1"/>
    <col min="9991" max="10240" width="9.1796875" style="517"/>
    <col min="10241" max="10241" width="4.54296875" style="517" customWidth="1"/>
    <col min="10242" max="10242" width="58" style="517" customWidth="1"/>
    <col min="10243" max="10243" width="5.1796875" style="517" customWidth="1"/>
    <col min="10244" max="10244" width="7.54296875" style="517" customWidth="1"/>
    <col min="10245" max="10245" width="10.54296875" style="517" customWidth="1"/>
    <col min="10246" max="10246" width="10.81640625" style="517" customWidth="1"/>
    <col min="10247" max="10496" width="9.1796875" style="517"/>
    <col min="10497" max="10497" width="4.54296875" style="517" customWidth="1"/>
    <col min="10498" max="10498" width="58" style="517" customWidth="1"/>
    <col min="10499" max="10499" width="5.1796875" style="517" customWidth="1"/>
    <col min="10500" max="10500" width="7.54296875" style="517" customWidth="1"/>
    <col min="10501" max="10501" width="10.54296875" style="517" customWidth="1"/>
    <col min="10502" max="10502" width="10.81640625" style="517" customWidth="1"/>
    <col min="10503" max="10752" width="9.1796875" style="517"/>
    <col min="10753" max="10753" width="4.54296875" style="517" customWidth="1"/>
    <col min="10754" max="10754" width="58" style="517" customWidth="1"/>
    <col min="10755" max="10755" width="5.1796875" style="517" customWidth="1"/>
    <col min="10756" max="10756" width="7.54296875" style="517" customWidth="1"/>
    <col min="10757" max="10757" width="10.54296875" style="517" customWidth="1"/>
    <col min="10758" max="10758" width="10.81640625" style="517" customWidth="1"/>
    <col min="10759" max="11008" width="9.1796875" style="517"/>
    <col min="11009" max="11009" width="4.54296875" style="517" customWidth="1"/>
    <col min="11010" max="11010" width="58" style="517" customWidth="1"/>
    <col min="11011" max="11011" width="5.1796875" style="517" customWidth="1"/>
    <col min="11012" max="11012" width="7.54296875" style="517" customWidth="1"/>
    <col min="11013" max="11013" width="10.54296875" style="517" customWidth="1"/>
    <col min="11014" max="11014" width="10.81640625" style="517" customWidth="1"/>
    <col min="11015" max="11264" width="9.1796875" style="517"/>
    <col min="11265" max="11265" width="4.54296875" style="517" customWidth="1"/>
    <col min="11266" max="11266" width="58" style="517" customWidth="1"/>
    <col min="11267" max="11267" width="5.1796875" style="517" customWidth="1"/>
    <col min="11268" max="11268" width="7.54296875" style="517" customWidth="1"/>
    <col min="11269" max="11269" width="10.54296875" style="517" customWidth="1"/>
    <col min="11270" max="11270" width="10.81640625" style="517" customWidth="1"/>
    <col min="11271" max="11520" width="9.1796875" style="517"/>
    <col min="11521" max="11521" width="4.54296875" style="517" customWidth="1"/>
    <col min="11522" max="11522" width="58" style="517" customWidth="1"/>
    <col min="11523" max="11523" width="5.1796875" style="517" customWidth="1"/>
    <col min="11524" max="11524" width="7.54296875" style="517" customWidth="1"/>
    <col min="11525" max="11525" width="10.54296875" style="517" customWidth="1"/>
    <col min="11526" max="11526" width="10.81640625" style="517" customWidth="1"/>
    <col min="11527" max="11776" width="9.1796875" style="517"/>
    <col min="11777" max="11777" width="4.54296875" style="517" customWidth="1"/>
    <col min="11778" max="11778" width="58" style="517" customWidth="1"/>
    <col min="11779" max="11779" width="5.1796875" style="517" customWidth="1"/>
    <col min="11780" max="11780" width="7.54296875" style="517" customWidth="1"/>
    <col min="11781" max="11781" width="10.54296875" style="517" customWidth="1"/>
    <col min="11782" max="11782" width="10.81640625" style="517" customWidth="1"/>
    <col min="11783" max="12032" width="9.1796875" style="517"/>
    <col min="12033" max="12033" width="4.54296875" style="517" customWidth="1"/>
    <col min="12034" max="12034" width="58" style="517" customWidth="1"/>
    <col min="12035" max="12035" width="5.1796875" style="517" customWidth="1"/>
    <col min="12036" max="12036" width="7.54296875" style="517" customWidth="1"/>
    <col min="12037" max="12037" width="10.54296875" style="517" customWidth="1"/>
    <col min="12038" max="12038" width="10.81640625" style="517" customWidth="1"/>
    <col min="12039" max="12288" width="9.1796875" style="517"/>
    <col min="12289" max="12289" width="4.54296875" style="517" customWidth="1"/>
    <col min="12290" max="12290" width="58" style="517" customWidth="1"/>
    <col min="12291" max="12291" width="5.1796875" style="517" customWidth="1"/>
    <col min="12292" max="12292" width="7.54296875" style="517" customWidth="1"/>
    <col min="12293" max="12293" width="10.54296875" style="517" customWidth="1"/>
    <col min="12294" max="12294" width="10.81640625" style="517" customWidth="1"/>
    <col min="12295" max="12544" width="9.1796875" style="517"/>
    <col min="12545" max="12545" width="4.54296875" style="517" customWidth="1"/>
    <col min="12546" max="12546" width="58" style="517" customWidth="1"/>
    <col min="12547" max="12547" width="5.1796875" style="517" customWidth="1"/>
    <col min="12548" max="12548" width="7.54296875" style="517" customWidth="1"/>
    <col min="12549" max="12549" width="10.54296875" style="517" customWidth="1"/>
    <col min="12550" max="12550" width="10.81640625" style="517" customWidth="1"/>
    <col min="12551" max="12800" width="9.1796875" style="517"/>
    <col min="12801" max="12801" width="4.54296875" style="517" customWidth="1"/>
    <col min="12802" max="12802" width="58" style="517" customWidth="1"/>
    <col min="12803" max="12803" width="5.1796875" style="517" customWidth="1"/>
    <col min="12804" max="12804" width="7.54296875" style="517" customWidth="1"/>
    <col min="12805" max="12805" width="10.54296875" style="517" customWidth="1"/>
    <col min="12806" max="12806" width="10.81640625" style="517" customWidth="1"/>
    <col min="12807" max="13056" width="9.1796875" style="517"/>
    <col min="13057" max="13057" width="4.54296875" style="517" customWidth="1"/>
    <col min="13058" max="13058" width="58" style="517" customWidth="1"/>
    <col min="13059" max="13059" width="5.1796875" style="517" customWidth="1"/>
    <col min="13060" max="13060" width="7.54296875" style="517" customWidth="1"/>
    <col min="13061" max="13061" width="10.54296875" style="517" customWidth="1"/>
    <col min="13062" max="13062" width="10.81640625" style="517" customWidth="1"/>
    <col min="13063" max="13312" width="9.1796875" style="517"/>
    <col min="13313" max="13313" width="4.54296875" style="517" customWidth="1"/>
    <col min="13314" max="13314" width="58" style="517" customWidth="1"/>
    <col min="13315" max="13315" width="5.1796875" style="517" customWidth="1"/>
    <col min="13316" max="13316" width="7.54296875" style="517" customWidth="1"/>
    <col min="13317" max="13317" width="10.54296875" style="517" customWidth="1"/>
    <col min="13318" max="13318" width="10.81640625" style="517" customWidth="1"/>
    <col min="13319" max="13568" width="9.1796875" style="517"/>
    <col min="13569" max="13569" width="4.54296875" style="517" customWidth="1"/>
    <col min="13570" max="13570" width="58" style="517" customWidth="1"/>
    <col min="13571" max="13571" width="5.1796875" style="517" customWidth="1"/>
    <col min="13572" max="13572" width="7.54296875" style="517" customWidth="1"/>
    <col min="13573" max="13573" width="10.54296875" style="517" customWidth="1"/>
    <col min="13574" max="13574" width="10.81640625" style="517" customWidth="1"/>
    <col min="13575" max="13824" width="9.1796875" style="517"/>
    <col min="13825" max="13825" width="4.54296875" style="517" customWidth="1"/>
    <col min="13826" max="13826" width="58" style="517" customWidth="1"/>
    <col min="13827" max="13827" width="5.1796875" style="517" customWidth="1"/>
    <col min="13828" max="13828" width="7.54296875" style="517" customWidth="1"/>
    <col min="13829" max="13829" width="10.54296875" style="517" customWidth="1"/>
    <col min="13830" max="13830" width="10.81640625" style="517" customWidth="1"/>
    <col min="13831" max="14080" width="9.1796875" style="517"/>
    <col min="14081" max="14081" width="4.54296875" style="517" customWidth="1"/>
    <col min="14082" max="14082" width="58" style="517" customWidth="1"/>
    <col min="14083" max="14083" width="5.1796875" style="517" customWidth="1"/>
    <col min="14084" max="14084" width="7.54296875" style="517" customWidth="1"/>
    <col min="14085" max="14085" width="10.54296875" style="517" customWidth="1"/>
    <col min="14086" max="14086" width="10.81640625" style="517" customWidth="1"/>
    <col min="14087" max="14336" width="9.1796875" style="517"/>
    <col min="14337" max="14337" width="4.54296875" style="517" customWidth="1"/>
    <col min="14338" max="14338" width="58" style="517" customWidth="1"/>
    <col min="14339" max="14339" width="5.1796875" style="517" customWidth="1"/>
    <col min="14340" max="14340" width="7.54296875" style="517" customWidth="1"/>
    <col min="14341" max="14341" width="10.54296875" style="517" customWidth="1"/>
    <col min="14342" max="14342" width="10.81640625" style="517" customWidth="1"/>
    <col min="14343" max="14592" width="9.1796875" style="517"/>
    <col min="14593" max="14593" width="4.54296875" style="517" customWidth="1"/>
    <col min="14594" max="14594" width="58" style="517" customWidth="1"/>
    <col min="14595" max="14595" width="5.1796875" style="517" customWidth="1"/>
    <col min="14596" max="14596" width="7.54296875" style="517" customWidth="1"/>
    <col min="14597" max="14597" width="10.54296875" style="517" customWidth="1"/>
    <col min="14598" max="14598" width="10.81640625" style="517" customWidth="1"/>
    <col min="14599" max="14848" width="9.1796875" style="517"/>
    <col min="14849" max="14849" width="4.54296875" style="517" customWidth="1"/>
    <col min="14850" max="14850" width="58" style="517" customWidth="1"/>
    <col min="14851" max="14851" width="5.1796875" style="517" customWidth="1"/>
    <col min="14852" max="14852" width="7.54296875" style="517" customWidth="1"/>
    <col min="14853" max="14853" width="10.54296875" style="517" customWidth="1"/>
    <col min="14854" max="14854" width="10.81640625" style="517" customWidth="1"/>
    <col min="14855" max="15104" width="9.1796875" style="517"/>
    <col min="15105" max="15105" width="4.54296875" style="517" customWidth="1"/>
    <col min="15106" max="15106" width="58" style="517" customWidth="1"/>
    <col min="15107" max="15107" width="5.1796875" style="517" customWidth="1"/>
    <col min="15108" max="15108" width="7.54296875" style="517" customWidth="1"/>
    <col min="15109" max="15109" width="10.54296875" style="517" customWidth="1"/>
    <col min="15110" max="15110" width="10.81640625" style="517" customWidth="1"/>
    <col min="15111" max="15360" width="9.1796875" style="517"/>
    <col min="15361" max="15361" width="4.54296875" style="517" customWidth="1"/>
    <col min="15362" max="15362" width="58" style="517" customWidth="1"/>
    <col min="15363" max="15363" width="5.1796875" style="517" customWidth="1"/>
    <col min="15364" max="15364" width="7.54296875" style="517" customWidth="1"/>
    <col min="15365" max="15365" width="10.54296875" style="517" customWidth="1"/>
    <col min="15366" max="15366" width="10.81640625" style="517" customWidth="1"/>
    <col min="15367" max="15616" width="9.1796875" style="517"/>
    <col min="15617" max="15617" width="4.54296875" style="517" customWidth="1"/>
    <col min="15618" max="15618" width="58" style="517" customWidth="1"/>
    <col min="15619" max="15619" width="5.1796875" style="517" customWidth="1"/>
    <col min="15620" max="15620" width="7.54296875" style="517" customWidth="1"/>
    <col min="15621" max="15621" width="10.54296875" style="517" customWidth="1"/>
    <col min="15622" max="15622" width="10.81640625" style="517" customWidth="1"/>
    <col min="15623" max="15872" width="9.1796875" style="517"/>
    <col min="15873" max="15873" width="4.54296875" style="517" customWidth="1"/>
    <col min="15874" max="15874" width="58" style="517" customWidth="1"/>
    <col min="15875" max="15875" width="5.1796875" style="517" customWidth="1"/>
    <col min="15876" max="15876" width="7.54296875" style="517" customWidth="1"/>
    <col min="15877" max="15877" width="10.54296875" style="517" customWidth="1"/>
    <col min="15878" max="15878" width="10.81640625" style="517" customWidth="1"/>
    <col min="15879" max="16128" width="9.1796875" style="517"/>
    <col min="16129" max="16129" width="4.54296875" style="517" customWidth="1"/>
    <col min="16130" max="16130" width="58" style="517" customWidth="1"/>
    <col min="16131" max="16131" width="5.1796875" style="517" customWidth="1"/>
    <col min="16132" max="16132" width="7.54296875" style="517" customWidth="1"/>
    <col min="16133" max="16133" width="10.54296875" style="517" customWidth="1"/>
    <col min="16134" max="16134" width="10.81640625" style="517" customWidth="1"/>
    <col min="16135" max="16384" width="9.1796875" style="517"/>
  </cols>
  <sheetData>
    <row r="1" spans="1:6" s="490" customFormat="1">
      <c r="A1" s="486"/>
      <c r="B1" s="487"/>
      <c r="C1" s="488"/>
      <c r="D1" s="488"/>
      <c r="E1" s="511"/>
      <c r="F1" s="511"/>
    </row>
    <row r="2" spans="1:6" s="490" customFormat="1">
      <c r="A2" s="486"/>
      <c r="B2" s="487"/>
      <c r="C2" s="488"/>
      <c r="D2" s="488"/>
      <c r="E2" s="511"/>
      <c r="F2" s="511"/>
    </row>
    <row r="3" spans="1:6" s="490" customFormat="1">
      <c r="A3" s="521" t="s">
        <v>1019</v>
      </c>
      <c r="B3" s="522" t="s">
        <v>1020</v>
      </c>
      <c r="C3" s="523" t="s">
        <v>1021</v>
      </c>
      <c r="D3" s="620" t="s">
        <v>232</v>
      </c>
      <c r="E3" s="621" t="s">
        <v>1022</v>
      </c>
      <c r="F3" s="622" t="s">
        <v>1023</v>
      </c>
    </row>
    <row r="4" spans="1:6" s="490" customFormat="1">
      <c r="A4" s="527"/>
      <c r="B4" s="528"/>
      <c r="C4" s="529"/>
      <c r="D4" s="623"/>
      <c r="E4" s="624"/>
      <c r="F4" s="625"/>
    </row>
    <row r="5" spans="1:6">
      <c r="A5" s="486" t="s">
        <v>1161</v>
      </c>
      <c r="B5" s="489" t="s">
        <v>1162</v>
      </c>
      <c r="E5" s="516"/>
      <c r="F5" s="516"/>
    </row>
    <row r="6" spans="1:6" ht="7.5" customHeight="1">
      <c r="B6" s="489"/>
      <c r="E6" s="515"/>
      <c r="F6" s="515"/>
    </row>
    <row r="7" spans="1:6">
      <c r="B7" s="497" t="s">
        <v>1163</v>
      </c>
      <c r="D7" s="626"/>
      <c r="E7" s="515"/>
      <c r="F7" s="515"/>
    </row>
    <row r="8" spans="1:6">
      <c r="B8" s="497" t="s">
        <v>1164</v>
      </c>
      <c r="D8" s="626"/>
      <c r="E8" s="515"/>
      <c r="F8" s="515"/>
    </row>
    <row r="9" spans="1:6" s="490" customFormat="1">
      <c r="A9" s="486"/>
      <c r="B9" s="497" t="s">
        <v>1165</v>
      </c>
      <c r="C9" s="488"/>
      <c r="D9" s="626"/>
      <c r="E9" s="515"/>
      <c r="F9" s="515"/>
    </row>
    <row r="10" spans="1:6" s="490" customFormat="1">
      <c r="A10" s="486"/>
      <c r="B10" s="497" t="s">
        <v>1166</v>
      </c>
      <c r="C10" s="488"/>
      <c r="D10" s="626"/>
      <c r="E10" s="515"/>
      <c r="F10" s="515"/>
    </row>
    <row r="11" spans="1:6" ht="25.5">
      <c r="B11" s="497" t="s">
        <v>1167</v>
      </c>
      <c r="D11" s="626"/>
      <c r="E11" s="515"/>
      <c r="F11" s="515"/>
    </row>
    <row r="12" spans="1:6" s="536" customFormat="1" ht="12.5">
      <c r="A12" s="486"/>
      <c r="B12" s="627" t="s">
        <v>1168</v>
      </c>
      <c r="C12" s="488"/>
      <c r="D12" s="626"/>
      <c r="E12" s="515"/>
      <c r="F12" s="515"/>
    </row>
    <row r="13" spans="1:6" s="536" customFormat="1" ht="12.5">
      <c r="A13" s="486"/>
      <c r="B13" s="627" t="s">
        <v>1169</v>
      </c>
      <c r="C13" s="488"/>
      <c r="D13" s="626"/>
      <c r="E13" s="515"/>
      <c r="F13" s="515"/>
    </row>
    <row r="14" spans="1:6" s="536" customFormat="1" ht="12.5">
      <c r="A14" s="486"/>
      <c r="B14" s="627" t="s">
        <v>1170</v>
      </c>
      <c r="C14" s="488"/>
      <c r="D14" s="626"/>
      <c r="E14" s="515"/>
      <c r="F14" s="515"/>
    </row>
    <row r="15" spans="1:6" s="536" customFormat="1" ht="12.5">
      <c r="A15" s="486"/>
      <c r="B15" s="627" t="s">
        <v>1171</v>
      </c>
      <c r="C15" s="488"/>
      <c r="D15" s="626"/>
      <c r="E15" s="515"/>
      <c r="F15" s="515"/>
    </row>
    <row r="16" spans="1:6" s="536" customFormat="1" ht="12.5">
      <c r="A16" s="486"/>
      <c r="B16" s="627" t="s">
        <v>1172</v>
      </c>
      <c r="C16" s="488"/>
      <c r="D16" s="626"/>
      <c r="E16" s="515"/>
      <c r="F16" s="515"/>
    </row>
    <row r="17" spans="1:6" s="536" customFormat="1" ht="12.5">
      <c r="A17" s="486"/>
      <c r="B17" s="627" t="s">
        <v>1173</v>
      </c>
      <c r="C17" s="488"/>
      <c r="D17" s="626"/>
      <c r="E17" s="515"/>
      <c r="F17" s="515"/>
    </row>
    <row r="18" spans="1:6" s="536" customFormat="1" ht="12.5">
      <c r="A18" s="486"/>
      <c r="B18" s="627" t="s">
        <v>1174</v>
      </c>
      <c r="C18" s="488"/>
      <c r="D18" s="626"/>
      <c r="E18" s="515"/>
      <c r="F18" s="515"/>
    </row>
    <row r="19" spans="1:6" s="536" customFormat="1" ht="12.5">
      <c r="A19" s="486"/>
      <c r="B19" s="627" t="s">
        <v>1175</v>
      </c>
      <c r="C19" s="488"/>
      <c r="D19" s="626"/>
      <c r="E19" s="515"/>
      <c r="F19" s="515"/>
    </row>
    <row r="20" spans="1:6" s="536" customFormat="1" ht="12.5">
      <c r="A20" s="486"/>
      <c r="B20" s="627" t="s">
        <v>1176</v>
      </c>
      <c r="C20" s="488"/>
      <c r="D20" s="626"/>
      <c r="E20" s="515"/>
      <c r="F20" s="515"/>
    </row>
    <row r="21" spans="1:6" s="536" customFormat="1" ht="12.5">
      <c r="A21" s="486"/>
      <c r="B21" s="627" t="s">
        <v>1177</v>
      </c>
      <c r="C21" s="488"/>
      <c r="D21" s="626"/>
      <c r="E21" s="515"/>
      <c r="F21" s="515"/>
    </row>
    <row r="22" spans="1:6" s="536" customFormat="1" ht="12.5">
      <c r="A22" s="486"/>
      <c r="B22" s="497" t="s">
        <v>1178</v>
      </c>
      <c r="C22" s="488"/>
      <c r="D22" s="626"/>
      <c r="E22" s="515"/>
      <c r="F22" s="515"/>
    </row>
    <row r="23" spans="1:6" s="536" customFormat="1" ht="12.5">
      <c r="A23" s="486"/>
      <c r="B23" s="627" t="s">
        <v>1179</v>
      </c>
      <c r="C23" s="488"/>
      <c r="D23" s="626"/>
      <c r="E23" s="515"/>
      <c r="F23" s="515"/>
    </row>
    <row r="24" spans="1:6" s="536" customFormat="1" ht="12.5">
      <c r="A24" s="486"/>
      <c r="B24" s="627" t="s">
        <v>1180</v>
      </c>
      <c r="C24" s="488"/>
      <c r="D24" s="626"/>
      <c r="E24" s="515"/>
      <c r="F24" s="515"/>
    </row>
    <row r="25" spans="1:6" s="536" customFormat="1" ht="12.5">
      <c r="A25" s="486"/>
      <c r="B25" s="627" t="s">
        <v>1181</v>
      </c>
      <c r="C25" s="488"/>
      <c r="D25" s="626"/>
      <c r="E25" s="515"/>
      <c r="F25" s="515"/>
    </row>
    <row r="26" spans="1:6" s="536" customFormat="1" ht="12.5">
      <c r="A26" s="486"/>
      <c r="B26" s="627" t="s">
        <v>1182</v>
      </c>
      <c r="C26" s="488"/>
      <c r="D26" s="626"/>
      <c r="E26" s="515"/>
      <c r="F26" s="515"/>
    </row>
    <row r="27" spans="1:6" s="536" customFormat="1" ht="12.5">
      <c r="A27" s="486"/>
      <c r="B27" s="627" t="s">
        <v>1183</v>
      </c>
      <c r="C27" s="488"/>
      <c r="D27" s="626"/>
      <c r="E27" s="515"/>
      <c r="F27" s="515"/>
    </row>
    <row r="28" spans="1:6">
      <c r="B28" s="627" t="s">
        <v>1184</v>
      </c>
      <c r="D28" s="626"/>
      <c r="E28" s="515"/>
      <c r="F28" s="515"/>
    </row>
    <row r="29" spans="1:6">
      <c r="B29" s="627" t="s">
        <v>1185</v>
      </c>
      <c r="D29" s="626"/>
      <c r="E29" s="515"/>
      <c r="F29" s="515"/>
    </row>
    <row r="30" spans="1:6" ht="9" customHeight="1">
      <c r="A30" s="628"/>
      <c r="B30" s="629"/>
      <c r="C30" s="630"/>
      <c r="D30" s="630"/>
      <c r="E30" s="541"/>
      <c r="F30" s="541"/>
    </row>
    <row r="31" spans="1:6">
      <c r="A31" s="588">
        <v>1</v>
      </c>
      <c r="B31" s="631" t="s">
        <v>1186</v>
      </c>
      <c r="C31" s="630"/>
      <c r="D31" s="630"/>
      <c r="E31" s="541"/>
      <c r="F31" s="541"/>
    </row>
    <row r="32" spans="1:6" ht="62.5">
      <c r="A32" s="628"/>
      <c r="B32" s="632" t="s">
        <v>1187</v>
      </c>
      <c r="C32" s="630"/>
      <c r="D32" s="630"/>
      <c r="E32" s="541"/>
      <c r="F32" s="541"/>
    </row>
    <row r="33" spans="1:6" ht="4.5" customHeight="1">
      <c r="A33" s="628"/>
      <c r="B33" s="629"/>
      <c r="C33" s="630"/>
      <c r="D33" s="630"/>
      <c r="E33" s="541"/>
      <c r="F33" s="541"/>
    </row>
    <row r="34" spans="1:6" s="555" customFormat="1" ht="25">
      <c r="A34" s="628"/>
      <c r="B34" s="546" t="s">
        <v>1188</v>
      </c>
      <c r="C34" s="630" t="s">
        <v>17</v>
      </c>
      <c r="D34" s="630">
        <v>1</v>
      </c>
      <c r="E34" s="541"/>
      <c r="F34" s="541"/>
    </row>
    <row r="35" spans="1:6" s="555" customFormat="1">
      <c r="A35" s="628"/>
      <c r="B35" s="546" t="s">
        <v>1189</v>
      </c>
      <c r="C35" s="633" t="s">
        <v>17</v>
      </c>
      <c r="D35" s="633">
        <v>1</v>
      </c>
      <c r="E35" s="541"/>
      <c r="F35" s="541"/>
    </row>
    <row r="36" spans="1:6" s="555" customFormat="1">
      <c r="A36" s="628"/>
      <c r="B36" s="546" t="s">
        <v>1190</v>
      </c>
      <c r="C36" s="630" t="s">
        <v>17</v>
      </c>
      <c r="D36" s="630">
        <v>1</v>
      </c>
      <c r="E36" s="541"/>
      <c r="F36" s="541"/>
    </row>
    <row r="37" spans="1:6" s="555" customFormat="1">
      <c r="A37" s="628"/>
      <c r="B37" s="546" t="s">
        <v>1191</v>
      </c>
      <c r="C37" s="630" t="s">
        <v>17</v>
      </c>
      <c r="D37" s="630">
        <v>1</v>
      </c>
      <c r="E37" s="541"/>
      <c r="F37" s="541"/>
    </row>
    <row r="38" spans="1:6" s="555" customFormat="1">
      <c r="A38" s="634"/>
      <c r="B38" s="546" t="s">
        <v>1192</v>
      </c>
      <c r="C38" s="633" t="s">
        <v>17</v>
      </c>
      <c r="D38" s="633">
        <v>1</v>
      </c>
      <c r="E38" s="541"/>
      <c r="F38" s="541"/>
    </row>
    <row r="39" spans="1:6" s="555" customFormat="1">
      <c r="A39" s="634"/>
      <c r="B39" s="635" t="s">
        <v>1193</v>
      </c>
      <c r="C39" s="630" t="s">
        <v>17</v>
      </c>
      <c r="D39" s="630">
        <v>1</v>
      </c>
      <c r="E39" s="541"/>
      <c r="F39" s="541"/>
    </row>
    <row r="40" spans="1:6" s="555" customFormat="1">
      <c r="A40" s="634"/>
      <c r="B40" s="635" t="s">
        <v>1194</v>
      </c>
      <c r="C40" s="630" t="s">
        <v>17</v>
      </c>
      <c r="D40" s="630">
        <v>1</v>
      </c>
      <c r="E40" s="541"/>
      <c r="F40" s="541"/>
    </row>
    <row r="41" spans="1:6" s="555" customFormat="1">
      <c r="A41" s="628"/>
      <c r="B41" s="635" t="s">
        <v>1195</v>
      </c>
      <c r="C41" s="630" t="s">
        <v>17</v>
      </c>
      <c r="D41" s="630">
        <v>3</v>
      </c>
      <c r="E41" s="541"/>
      <c r="F41" s="541"/>
    </row>
    <row r="42" spans="1:6" s="555" customFormat="1">
      <c r="A42" s="628"/>
      <c r="B42" s="635" t="s">
        <v>1196</v>
      </c>
      <c r="C42" s="630" t="s">
        <v>17</v>
      </c>
      <c r="D42" s="630">
        <v>5</v>
      </c>
      <c r="E42" s="541"/>
      <c r="F42" s="541"/>
    </row>
    <row r="43" spans="1:6" s="555" customFormat="1">
      <c r="A43" s="628"/>
      <c r="B43" s="635" t="s">
        <v>1197</v>
      </c>
      <c r="C43" s="630" t="s">
        <v>17</v>
      </c>
      <c r="D43" s="630">
        <v>11</v>
      </c>
      <c r="E43" s="541"/>
      <c r="F43" s="541"/>
    </row>
    <row r="44" spans="1:6" s="555" customFormat="1">
      <c r="A44" s="628"/>
      <c r="B44" s="635" t="s">
        <v>1198</v>
      </c>
      <c r="C44" s="630" t="s">
        <v>17</v>
      </c>
      <c r="D44" s="630">
        <v>42</v>
      </c>
      <c r="E44" s="541"/>
      <c r="F44" s="541"/>
    </row>
    <row r="45" spans="1:6" s="555" customFormat="1">
      <c r="A45" s="628"/>
      <c r="B45" s="635" t="s">
        <v>1199</v>
      </c>
      <c r="C45" s="630" t="s">
        <v>17</v>
      </c>
      <c r="D45" s="630">
        <v>18</v>
      </c>
      <c r="E45" s="541"/>
      <c r="F45" s="541"/>
    </row>
    <row r="46" spans="1:6" s="555" customFormat="1">
      <c r="A46" s="628"/>
      <c r="B46" s="635" t="s">
        <v>1200</v>
      </c>
      <c r="C46" s="630" t="s">
        <v>17</v>
      </c>
      <c r="D46" s="630">
        <v>3</v>
      </c>
      <c r="E46" s="541"/>
      <c r="F46" s="541"/>
    </row>
    <row r="47" spans="1:6" s="555" customFormat="1">
      <c r="A47" s="628"/>
      <c r="B47" s="635" t="s">
        <v>1201</v>
      </c>
      <c r="C47" s="630" t="s">
        <v>17</v>
      </c>
      <c r="D47" s="630">
        <v>1</v>
      </c>
      <c r="E47" s="541"/>
      <c r="F47" s="541"/>
    </row>
    <row r="48" spans="1:6" s="555" customFormat="1" ht="25.5">
      <c r="A48" s="628"/>
      <c r="B48" s="635" t="s">
        <v>1202</v>
      </c>
      <c r="C48" s="630" t="s">
        <v>868</v>
      </c>
      <c r="D48" s="630">
        <v>1</v>
      </c>
      <c r="E48" s="541"/>
      <c r="F48" s="541"/>
    </row>
    <row r="49" spans="1:6" s="555" customFormat="1" ht="3.75" customHeight="1">
      <c r="A49" s="628"/>
      <c r="B49" s="635"/>
      <c r="C49" s="630"/>
      <c r="D49" s="630"/>
      <c r="E49" s="541"/>
      <c r="F49" s="541"/>
    </row>
    <row r="50" spans="1:6" s="555" customFormat="1">
      <c r="A50" s="628"/>
      <c r="B50" s="497" t="s">
        <v>1203</v>
      </c>
      <c r="C50" s="630" t="s">
        <v>17</v>
      </c>
      <c r="D50" s="630">
        <v>3</v>
      </c>
      <c r="E50" s="541"/>
      <c r="F50" s="541"/>
    </row>
    <row r="51" spans="1:6" s="555" customFormat="1">
      <c r="A51" s="634"/>
      <c r="B51" s="629" t="s">
        <v>1204</v>
      </c>
      <c r="C51" s="630" t="s">
        <v>17</v>
      </c>
      <c r="D51" s="630">
        <v>3</v>
      </c>
      <c r="E51" s="541"/>
      <c r="F51" s="541"/>
    </row>
    <row r="52" spans="1:6" s="555" customFormat="1" ht="5.25" customHeight="1">
      <c r="A52" s="634"/>
      <c r="B52" s="629"/>
      <c r="C52" s="630"/>
      <c r="D52" s="630"/>
      <c r="E52" s="541"/>
      <c r="F52" s="541"/>
    </row>
    <row r="53" spans="1:6" s="555" customFormat="1" ht="25.5">
      <c r="A53" s="628"/>
      <c r="B53" s="497" t="s">
        <v>1205</v>
      </c>
      <c r="C53" s="630" t="s">
        <v>868</v>
      </c>
      <c r="D53" s="630">
        <v>1</v>
      </c>
      <c r="E53" s="541"/>
      <c r="F53" s="541"/>
    </row>
    <row r="54" spans="1:6" s="555" customFormat="1">
      <c r="A54" s="628"/>
      <c r="B54" s="629" t="s">
        <v>1206</v>
      </c>
      <c r="C54" s="630" t="s">
        <v>1207</v>
      </c>
      <c r="D54" s="630">
        <v>1</v>
      </c>
      <c r="E54" s="791">
        <v>0</v>
      </c>
      <c r="F54" s="636">
        <f>E54*D54</f>
        <v>0</v>
      </c>
    </row>
    <row r="55" spans="1:6" s="555" customFormat="1">
      <c r="A55" s="628"/>
      <c r="B55" s="629"/>
      <c r="C55" s="630"/>
      <c r="D55" s="630"/>
      <c r="E55" s="637"/>
      <c r="F55" s="638"/>
    </row>
    <row r="56" spans="1:6" s="555" customFormat="1" ht="13.5" thickBot="1">
      <c r="A56" s="639" t="s">
        <v>1161</v>
      </c>
      <c r="B56" s="562" t="s">
        <v>1208</v>
      </c>
      <c r="C56" s="563"/>
      <c r="D56" s="563"/>
      <c r="E56" s="564"/>
      <c r="F56" s="640">
        <f>SUM(F50:F55)</f>
        <v>0</v>
      </c>
    </row>
    <row r="57" spans="1:6" ht="13.5" thickTop="1"/>
  </sheetData>
  <sheetProtection algorithmName="SHA-512" hashValue="vcdpLNH7/YXFsS8cnSW61kbwW4WP5V/TA3YlZhF95aj0c3rkl7NuUxIAkGsecS3gWF/P5affTB3nul8XUAcEPQ==" saltValue="ODZsIG7etgItPQsHfVtV9g==" spinCount="100000" sheet="1" selectLockedCells="1"/>
  <pageMargins left="0.6692913385826772" right="0.15748031496062992" top="0.59055118110236227" bottom="0.59055118110236227" header="0.51181102362204722" footer="0.31496062992125984"/>
  <pageSetup paperSize="9" orientation="portrait" blackAndWhite="1" horizontalDpi="300" verticalDpi="300" r:id="rId1"/>
  <headerFooter alignWithMargins="0">
    <oddFooter>Stran &amp;P od &amp;N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view="pageLayout" zoomScaleNormal="100" zoomScaleSheetLayoutView="100" workbookViewId="0">
      <selection activeCell="E29" sqref="E29"/>
    </sheetView>
  </sheetViews>
  <sheetFormatPr defaultRowHeight="13"/>
  <cols>
    <col min="1" max="1" width="4.54296875" style="486" customWidth="1"/>
    <col min="2" max="2" width="55.54296875" style="497" customWidth="1"/>
    <col min="3" max="3" width="5.1796875" style="488" customWidth="1"/>
    <col min="4" max="4" width="8" style="488" customWidth="1"/>
    <col min="5" max="6" width="11" style="497" customWidth="1"/>
    <col min="7" max="256" width="9.1796875" style="517"/>
    <col min="257" max="257" width="4.54296875" style="517" customWidth="1"/>
    <col min="258" max="258" width="55.54296875" style="517" customWidth="1"/>
    <col min="259" max="259" width="5.1796875" style="517" customWidth="1"/>
    <col min="260" max="260" width="8" style="517" customWidth="1"/>
    <col min="261" max="262" width="11" style="517" customWidth="1"/>
    <col min="263" max="512" width="9.1796875" style="517"/>
    <col min="513" max="513" width="4.54296875" style="517" customWidth="1"/>
    <col min="514" max="514" width="55.54296875" style="517" customWidth="1"/>
    <col min="515" max="515" width="5.1796875" style="517" customWidth="1"/>
    <col min="516" max="516" width="8" style="517" customWidth="1"/>
    <col min="517" max="518" width="11" style="517" customWidth="1"/>
    <col min="519" max="768" width="9.1796875" style="517"/>
    <col min="769" max="769" width="4.54296875" style="517" customWidth="1"/>
    <col min="770" max="770" width="55.54296875" style="517" customWidth="1"/>
    <col min="771" max="771" width="5.1796875" style="517" customWidth="1"/>
    <col min="772" max="772" width="8" style="517" customWidth="1"/>
    <col min="773" max="774" width="11" style="517" customWidth="1"/>
    <col min="775" max="1024" width="9.1796875" style="517"/>
    <col min="1025" max="1025" width="4.54296875" style="517" customWidth="1"/>
    <col min="1026" max="1026" width="55.54296875" style="517" customWidth="1"/>
    <col min="1027" max="1027" width="5.1796875" style="517" customWidth="1"/>
    <col min="1028" max="1028" width="8" style="517" customWidth="1"/>
    <col min="1029" max="1030" width="11" style="517" customWidth="1"/>
    <col min="1031" max="1280" width="9.1796875" style="517"/>
    <col min="1281" max="1281" width="4.54296875" style="517" customWidth="1"/>
    <col min="1282" max="1282" width="55.54296875" style="517" customWidth="1"/>
    <col min="1283" max="1283" width="5.1796875" style="517" customWidth="1"/>
    <col min="1284" max="1284" width="8" style="517" customWidth="1"/>
    <col min="1285" max="1286" width="11" style="517" customWidth="1"/>
    <col min="1287" max="1536" width="9.1796875" style="517"/>
    <col min="1537" max="1537" width="4.54296875" style="517" customWidth="1"/>
    <col min="1538" max="1538" width="55.54296875" style="517" customWidth="1"/>
    <col min="1539" max="1539" width="5.1796875" style="517" customWidth="1"/>
    <col min="1540" max="1540" width="8" style="517" customWidth="1"/>
    <col min="1541" max="1542" width="11" style="517" customWidth="1"/>
    <col min="1543" max="1792" width="9.1796875" style="517"/>
    <col min="1793" max="1793" width="4.54296875" style="517" customWidth="1"/>
    <col min="1794" max="1794" width="55.54296875" style="517" customWidth="1"/>
    <col min="1795" max="1795" width="5.1796875" style="517" customWidth="1"/>
    <col min="1796" max="1796" width="8" style="517" customWidth="1"/>
    <col min="1797" max="1798" width="11" style="517" customWidth="1"/>
    <col min="1799" max="2048" width="9.1796875" style="517"/>
    <col min="2049" max="2049" width="4.54296875" style="517" customWidth="1"/>
    <col min="2050" max="2050" width="55.54296875" style="517" customWidth="1"/>
    <col min="2051" max="2051" width="5.1796875" style="517" customWidth="1"/>
    <col min="2052" max="2052" width="8" style="517" customWidth="1"/>
    <col min="2053" max="2054" width="11" style="517" customWidth="1"/>
    <col min="2055" max="2304" width="9.1796875" style="517"/>
    <col min="2305" max="2305" width="4.54296875" style="517" customWidth="1"/>
    <col min="2306" max="2306" width="55.54296875" style="517" customWidth="1"/>
    <col min="2307" max="2307" width="5.1796875" style="517" customWidth="1"/>
    <col min="2308" max="2308" width="8" style="517" customWidth="1"/>
    <col min="2309" max="2310" width="11" style="517" customWidth="1"/>
    <col min="2311" max="2560" width="9.1796875" style="517"/>
    <col min="2561" max="2561" width="4.54296875" style="517" customWidth="1"/>
    <col min="2562" max="2562" width="55.54296875" style="517" customWidth="1"/>
    <col min="2563" max="2563" width="5.1796875" style="517" customWidth="1"/>
    <col min="2564" max="2564" width="8" style="517" customWidth="1"/>
    <col min="2565" max="2566" width="11" style="517" customWidth="1"/>
    <col min="2567" max="2816" width="9.1796875" style="517"/>
    <col min="2817" max="2817" width="4.54296875" style="517" customWidth="1"/>
    <col min="2818" max="2818" width="55.54296875" style="517" customWidth="1"/>
    <col min="2819" max="2819" width="5.1796875" style="517" customWidth="1"/>
    <col min="2820" max="2820" width="8" style="517" customWidth="1"/>
    <col min="2821" max="2822" width="11" style="517" customWidth="1"/>
    <col min="2823" max="3072" width="9.1796875" style="517"/>
    <col min="3073" max="3073" width="4.54296875" style="517" customWidth="1"/>
    <col min="3074" max="3074" width="55.54296875" style="517" customWidth="1"/>
    <col min="3075" max="3075" width="5.1796875" style="517" customWidth="1"/>
    <col min="3076" max="3076" width="8" style="517" customWidth="1"/>
    <col min="3077" max="3078" width="11" style="517" customWidth="1"/>
    <col min="3079" max="3328" width="9.1796875" style="517"/>
    <col min="3329" max="3329" width="4.54296875" style="517" customWidth="1"/>
    <col min="3330" max="3330" width="55.54296875" style="517" customWidth="1"/>
    <col min="3331" max="3331" width="5.1796875" style="517" customWidth="1"/>
    <col min="3332" max="3332" width="8" style="517" customWidth="1"/>
    <col min="3333" max="3334" width="11" style="517" customWidth="1"/>
    <col min="3335" max="3584" width="9.1796875" style="517"/>
    <col min="3585" max="3585" width="4.54296875" style="517" customWidth="1"/>
    <col min="3586" max="3586" width="55.54296875" style="517" customWidth="1"/>
    <col min="3587" max="3587" width="5.1796875" style="517" customWidth="1"/>
    <col min="3588" max="3588" width="8" style="517" customWidth="1"/>
    <col min="3589" max="3590" width="11" style="517" customWidth="1"/>
    <col min="3591" max="3840" width="9.1796875" style="517"/>
    <col min="3841" max="3841" width="4.54296875" style="517" customWidth="1"/>
    <col min="3842" max="3842" width="55.54296875" style="517" customWidth="1"/>
    <col min="3843" max="3843" width="5.1796875" style="517" customWidth="1"/>
    <col min="3844" max="3844" width="8" style="517" customWidth="1"/>
    <col min="3845" max="3846" width="11" style="517" customWidth="1"/>
    <col min="3847" max="4096" width="9.1796875" style="517"/>
    <col min="4097" max="4097" width="4.54296875" style="517" customWidth="1"/>
    <col min="4098" max="4098" width="55.54296875" style="517" customWidth="1"/>
    <col min="4099" max="4099" width="5.1796875" style="517" customWidth="1"/>
    <col min="4100" max="4100" width="8" style="517" customWidth="1"/>
    <col min="4101" max="4102" width="11" style="517" customWidth="1"/>
    <col min="4103" max="4352" width="9.1796875" style="517"/>
    <col min="4353" max="4353" width="4.54296875" style="517" customWidth="1"/>
    <col min="4354" max="4354" width="55.54296875" style="517" customWidth="1"/>
    <col min="4355" max="4355" width="5.1796875" style="517" customWidth="1"/>
    <col min="4356" max="4356" width="8" style="517" customWidth="1"/>
    <col min="4357" max="4358" width="11" style="517" customWidth="1"/>
    <col min="4359" max="4608" width="9.1796875" style="517"/>
    <col min="4609" max="4609" width="4.54296875" style="517" customWidth="1"/>
    <col min="4610" max="4610" width="55.54296875" style="517" customWidth="1"/>
    <col min="4611" max="4611" width="5.1796875" style="517" customWidth="1"/>
    <col min="4612" max="4612" width="8" style="517" customWidth="1"/>
    <col min="4613" max="4614" width="11" style="517" customWidth="1"/>
    <col min="4615" max="4864" width="9.1796875" style="517"/>
    <col min="4865" max="4865" width="4.54296875" style="517" customWidth="1"/>
    <col min="4866" max="4866" width="55.54296875" style="517" customWidth="1"/>
    <col min="4867" max="4867" width="5.1796875" style="517" customWidth="1"/>
    <col min="4868" max="4868" width="8" style="517" customWidth="1"/>
    <col min="4869" max="4870" width="11" style="517" customWidth="1"/>
    <col min="4871" max="5120" width="9.1796875" style="517"/>
    <col min="5121" max="5121" width="4.54296875" style="517" customWidth="1"/>
    <col min="5122" max="5122" width="55.54296875" style="517" customWidth="1"/>
    <col min="5123" max="5123" width="5.1796875" style="517" customWidth="1"/>
    <col min="5124" max="5124" width="8" style="517" customWidth="1"/>
    <col min="5125" max="5126" width="11" style="517" customWidth="1"/>
    <col min="5127" max="5376" width="9.1796875" style="517"/>
    <col min="5377" max="5377" width="4.54296875" style="517" customWidth="1"/>
    <col min="5378" max="5378" width="55.54296875" style="517" customWidth="1"/>
    <col min="5379" max="5379" width="5.1796875" style="517" customWidth="1"/>
    <col min="5380" max="5380" width="8" style="517" customWidth="1"/>
    <col min="5381" max="5382" width="11" style="517" customWidth="1"/>
    <col min="5383" max="5632" width="9.1796875" style="517"/>
    <col min="5633" max="5633" width="4.54296875" style="517" customWidth="1"/>
    <col min="5634" max="5634" width="55.54296875" style="517" customWidth="1"/>
    <col min="5635" max="5635" width="5.1796875" style="517" customWidth="1"/>
    <col min="5636" max="5636" width="8" style="517" customWidth="1"/>
    <col min="5637" max="5638" width="11" style="517" customWidth="1"/>
    <col min="5639" max="5888" width="9.1796875" style="517"/>
    <col min="5889" max="5889" width="4.54296875" style="517" customWidth="1"/>
    <col min="5890" max="5890" width="55.54296875" style="517" customWidth="1"/>
    <col min="5891" max="5891" width="5.1796875" style="517" customWidth="1"/>
    <col min="5892" max="5892" width="8" style="517" customWidth="1"/>
    <col min="5893" max="5894" width="11" style="517" customWidth="1"/>
    <col min="5895" max="6144" width="9.1796875" style="517"/>
    <col min="6145" max="6145" width="4.54296875" style="517" customWidth="1"/>
    <col min="6146" max="6146" width="55.54296875" style="517" customWidth="1"/>
    <col min="6147" max="6147" width="5.1796875" style="517" customWidth="1"/>
    <col min="6148" max="6148" width="8" style="517" customWidth="1"/>
    <col min="6149" max="6150" width="11" style="517" customWidth="1"/>
    <col min="6151" max="6400" width="9.1796875" style="517"/>
    <col min="6401" max="6401" width="4.54296875" style="517" customWidth="1"/>
    <col min="6402" max="6402" width="55.54296875" style="517" customWidth="1"/>
    <col min="6403" max="6403" width="5.1796875" style="517" customWidth="1"/>
    <col min="6404" max="6404" width="8" style="517" customWidth="1"/>
    <col min="6405" max="6406" width="11" style="517" customWidth="1"/>
    <col min="6407" max="6656" width="9.1796875" style="517"/>
    <col min="6657" max="6657" width="4.54296875" style="517" customWidth="1"/>
    <col min="6658" max="6658" width="55.54296875" style="517" customWidth="1"/>
    <col min="6659" max="6659" width="5.1796875" style="517" customWidth="1"/>
    <col min="6660" max="6660" width="8" style="517" customWidth="1"/>
    <col min="6661" max="6662" width="11" style="517" customWidth="1"/>
    <col min="6663" max="6912" width="9.1796875" style="517"/>
    <col min="6913" max="6913" width="4.54296875" style="517" customWidth="1"/>
    <col min="6914" max="6914" width="55.54296875" style="517" customWidth="1"/>
    <col min="6915" max="6915" width="5.1796875" style="517" customWidth="1"/>
    <col min="6916" max="6916" width="8" style="517" customWidth="1"/>
    <col min="6917" max="6918" width="11" style="517" customWidth="1"/>
    <col min="6919" max="7168" width="9.1796875" style="517"/>
    <col min="7169" max="7169" width="4.54296875" style="517" customWidth="1"/>
    <col min="7170" max="7170" width="55.54296875" style="517" customWidth="1"/>
    <col min="7171" max="7171" width="5.1796875" style="517" customWidth="1"/>
    <col min="7172" max="7172" width="8" style="517" customWidth="1"/>
    <col min="7173" max="7174" width="11" style="517" customWidth="1"/>
    <col min="7175" max="7424" width="9.1796875" style="517"/>
    <col min="7425" max="7425" width="4.54296875" style="517" customWidth="1"/>
    <col min="7426" max="7426" width="55.54296875" style="517" customWidth="1"/>
    <col min="7427" max="7427" width="5.1796875" style="517" customWidth="1"/>
    <col min="7428" max="7428" width="8" style="517" customWidth="1"/>
    <col min="7429" max="7430" width="11" style="517" customWidth="1"/>
    <col min="7431" max="7680" width="9.1796875" style="517"/>
    <col min="7681" max="7681" width="4.54296875" style="517" customWidth="1"/>
    <col min="7682" max="7682" width="55.54296875" style="517" customWidth="1"/>
    <col min="7683" max="7683" width="5.1796875" style="517" customWidth="1"/>
    <col min="7684" max="7684" width="8" style="517" customWidth="1"/>
    <col min="7685" max="7686" width="11" style="517" customWidth="1"/>
    <col min="7687" max="7936" width="9.1796875" style="517"/>
    <col min="7937" max="7937" width="4.54296875" style="517" customWidth="1"/>
    <col min="7938" max="7938" width="55.54296875" style="517" customWidth="1"/>
    <col min="7939" max="7939" width="5.1796875" style="517" customWidth="1"/>
    <col min="7940" max="7940" width="8" style="517" customWidth="1"/>
    <col min="7941" max="7942" width="11" style="517" customWidth="1"/>
    <col min="7943" max="8192" width="9.1796875" style="517"/>
    <col min="8193" max="8193" width="4.54296875" style="517" customWidth="1"/>
    <col min="8194" max="8194" width="55.54296875" style="517" customWidth="1"/>
    <col min="8195" max="8195" width="5.1796875" style="517" customWidth="1"/>
    <col min="8196" max="8196" width="8" style="517" customWidth="1"/>
    <col min="8197" max="8198" width="11" style="517" customWidth="1"/>
    <col min="8199" max="8448" width="9.1796875" style="517"/>
    <col min="8449" max="8449" width="4.54296875" style="517" customWidth="1"/>
    <col min="8450" max="8450" width="55.54296875" style="517" customWidth="1"/>
    <col min="8451" max="8451" width="5.1796875" style="517" customWidth="1"/>
    <col min="8452" max="8452" width="8" style="517" customWidth="1"/>
    <col min="8453" max="8454" width="11" style="517" customWidth="1"/>
    <col min="8455" max="8704" width="9.1796875" style="517"/>
    <col min="8705" max="8705" width="4.54296875" style="517" customWidth="1"/>
    <col min="8706" max="8706" width="55.54296875" style="517" customWidth="1"/>
    <col min="8707" max="8707" width="5.1796875" style="517" customWidth="1"/>
    <col min="8708" max="8708" width="8" style="517" customWidth="1"/>
    <col min="8709" max="8710" width="11" style="517" customWidth="1"/>
    <col min="8711" max="8960" width="9.1796875" style="517"/>
    <col min="8961" max="8961" width="4.54296875" style="517" customWidth="1"/>
    <col min="8962" max="8962" width="55.54296875" style="517" customWidth="1"/>
    <col min="8963" max="8963" width="5.1796875" style="517" customWidth="1"/>
    <col min="8964" max="8964" width="8" style="517" customWidth="1"/>
    <col min="8965" max="8966" width="11" style="517" customWidth="1"/>
    <col min="8967" max="9216" width="9.1796875" style="517"/>
    <col min="9217" max="9217" width="4.54296875" style="517" customWidth="1"/>
    <col min="9218" max="9218" width="55.54296875" style="517" customWidth="1"/>
    <col min="9219" max="9219" width="5.1796875" style="517" customWidth="1"/>
    <col min="9220" max="9220" width="8" style="517" customWidth="1"/>
    <col min="9221" max="9222" width="11" style="517" customWidth="1"/>
    <col min="9223" max="9472" width="9.1796875" style="517"/>
    <col min="9473" max="9473" width="4.54296875" style="517" customWidth="1"/>
    <col min="9474" max="9474" width="55.54296875" style="517" customWidth="1"/>
    <col min="9475" max="9475" width="5.1796875" style="517" customWidth="1"/>
    <col min="9476" max="9476" width="8" style="517" customWidth="1"/>
    <col min="9477" max="9478" width="11" style="517" customWidth="1"/>
    <col min="9479" max="9728" width="9.1796875" style="517"/>
    <col min="9729" max="9729" width="4.54296875" style="517" customWidth="1"/>
    <col min="9730" max="9730" width="55.54296875" style="517" customWidth="1"/>
    <col min="9731" max="9731" width="5.1796875" style="517" customWidth="1"/>
    <col min="9732" max="9732" width="8" style="517" customWidth="1"/>
    <col min="9733" max="9734" width="11" style="517" customWidth="1"/>
    <col min="9735" max="9984" width="9.1796875" style="517"/>
    <col min="9985" max="9985" width="4.54296875" style="517" customWidth="1"/>
    <col min="9986" max="9986" width="55.54296875" style="517" customWidth="1"/>
    <col min="9987" max="9987" width="5.1796875" style="517" customWidth="1"/>
    <col min="9988" max="9988" width="8" style="517" customWidth="1"/>
    <col min="9989" max="9990" width="11" style="517" customWidth="1"/>
    <col min="9991" max="10240" width="9.1796875" style="517"/>
    <col min="10241" max="10241" width="4.54296875" style="517" customWidth="1"/>
    <col min="10242" max="10242" width="55.54296875" style="517" customWidth="1"/>
    <col min="10243" max="10243" width="5.1796875" style="517" customWidth="1"/>
    <col min="10244" max="10244" width="8" style="517" customWidth="1"/>
    <col min="10245" max="10246" width="11" style="517" customWidth="1"/>
    <col min="10247" max="10496" width="9.1796875" style="517"/>
    <col min="10497" max="10497" width="4.54296875" style="517" customWidth="1"/>
    <col min="10498" max="10498" width="55.54296875" style="517" customWidth="1"/>
    <col min="10499" max="10499" width="5.1796875" style="517" customWidth="1"/>
    <col min="10500" max="10500" width="8" style="517" customWidth="1"/>
    <col min="10501" max="10502" width="11" style="517" customWidth="1"/>
    <col min="10503" max="10752" width="9.1796875" style="517"/>
    <col min="10753" max="10753" width="4.54296875" style="517" customWidth="1"/>
    <col min="10754" max="10754" width="55.54296875" style="517" customWidth="1"/>
    <col min="10755" max="10755" width="5.1796875" style="517" customWidth="1"/>
    <col min="10756" max="10756" width="8" style="517" customWidth="1"/>
    <col min="10757" max="10758" width="11" style="517" customWidth="1"/>
    <col min="10759" max="11008" width="9.1796875" style="517"/>
    <col min="11009" max="11009" width="4.54296875" style="517" customWidth="1"/>
    <col min="11010" max="11010" width="55.54296875" style="517" customWidth="1"/>
    <col min="11011" max="11011" width="5.1796875" style="517" customWidth="1"/>
    <col min="11012" max="11012" width="8" style="517" customWidth="1"/>
    <col min="11013" max="11014" width="11" style="517" customWidth="1"/>
    <col min="11015" max="11264" width="9.1796875" style="517"/>
    <col min="11265" max="11265" width="4.54296875" style="517" customWidth="1"/>
    <col min="11266" max="11266" width="55.54296875" style="517" customWidth="1"/>
    <col min="11267" max="11267" width="5.1796875" style="517" customWidth="1"/>
    <col min="11268" max="11268" width="8" style="517" customWidth="1"/>
    <col min="11269" max="11270" width="11" style="517" customWidth="1"/>
    <col min="11271" max="11520" width="9.1796875" style="517"/>
    <col min="11521" max="11521" width="4.54296875" style="517" customWidth="1"/>
    <col min="11522" max="11522" width="55.54296875" style="517" customWidth="1"/>
    <col min="11523" max="11523" width="5.1796875" style="517" customWidth="1"/>
    <col min="11524" max="11524" width="8" style="517" customWidth="1"/>
    <col min="11525" max="11526" width="11" style="517" customWidth="1"/>
    <col min="11527" max="11776" width="9.1796875" style="517"/>
    <col min="11777" max="11777" width="4.54296875" style="517" customWidth="1"/>
    <col min="11778" max="11778" width="55.54296875" style="517" customWidth="1"/>
    <col min="11779" max="11779" width="5.1796875" style="517" customWidth="1"/>
    <col min="11780" max="11780" width="8" style="517" customWidth="1"/>
    <col min="11781" max="11782" width="11" style="517" customWidth="1"/>
    <col min="11783" max="12032" width="9.1796875" style="517"/>
    <col min="12033" max="12033" width="4.54296875" style="517" customWidth="1"/>
    <col min="12034" max="12034" width="55.54296875" style="517" customWidth="1"/>
    <col min="12035" max="12035" width="5.1796875" style="517" customWidth="1"/>
    <col min="12036" max="12036" width="8" style="517" customWidth="1"/>
    <col min="12037" max="12038" width="11" style="517" customWidth="1"/>
    <col min="12039" max="12288" width="9.1796875" style="517"/>
    <col min="12289" max="12289" width="4.54296875" style="517" customWidth="1"/>
    <col min="12290" max="12290" width="55.54296875" style="517" customWidth="1"/>
    <col min="12291" max="12291" width="5.1796875" style="517" customWidth="1"/>
    <col min="12292" max="12292" width="8" style="517" customWidth="1"/>
    <col min="12293" max="12294" width="11" style="517" customWidth="1"/>
    <col min="12295" max="12544" width="9.1796875" style="517"/>
    <col min="12545" max="12545" width="4.54296875" style="517" customWidth="1"/>
    <col min="12546" max="12546" width="55.54296875" style="517" customWidth="1"/>
    <col min="12547" max="12547" width="5.1796875" style="517" customWidth="1"/>
    <col min="12548" max="12548" width="8" style="517" customWidth="1"/>
    <col min="12549" max="12550" width="11" style="517" customWidth="1"/>
    <col min="12551" max="12800" width="9.1796875" style="517"/>
    <col min="12801" max="12801" width="4.54296875" style="517" customWidth="1"/>
    <col min="12802" max="12802" width="55.54296875" style="517" customWidth="1"/>
    <col min="12803" max="12803" width="5.1796875" style="517" customWidth="1"/>
    <col min="12804" max="12804" width="8" style="517" customWidth="1"/>
    <col min="12805" max="12806" width="11" style="517" customWidth="1"/>
    <col min="12807" max="13056" width="9.1796875" style="517"/>
    <col min="13057" max="13057" width="4.54296875" style="517" customWidth="1"/>
    <col min="13058" max="13058" width="55.54296875" style="517" customWidth="1"/>
    <col min="13059" max="13059" width="5.1796875" style="517" customWidth="1"/>
    <col min="13060" max="13060" width="8" style="517" customWidth="1"/>
    <col min="13061" max="13062" width="11" style="517" customWidth="1"/>
    <col min="13063" max="13312" width="9.1796875" style="517"/>
    <col min="13313" max="13313" width="4.54296875" style="517" customWidth="1"/>
    <col min="13314" max="13314" width="55.54296875" style="517" customWidth="1"/>
    <col min="13315" max="13315" width="5.1796875" style="517" customWidth="1"/>
    <col min="13316" max="13316" width="8" style="517" customWidth="1"/>
    <col min="13317" max="13318" width="11" style="517" customWidth="1"/>
    <col min="13319" max="13568" width="9.1796875" style="517"/>
    <col min="13569" max="13569" width="4.54296875" style="517" customWidth="1"/>
    <col min="13570" max="13570" width="55.54296875" style="517" customWidth="1"/>
    <col min="13571" max="13571" width="5.1796875" style="517" customWidth="1"/>
    <col min="13572" max="13572" width="8" style="517" customWidth="1"/>
    <col min="13573" max="13574" width="11" style="517" customWidth="1"/>
    <col min="13575" max="13824" width="9.1796875" style="517"/>
    <col min="13825" max="13825" width="4.54296875" style="517" customWidth="1"/>
    <col min="13826" max="13826" width="55.54296875" style="517" customWidth="1"/>
    <col min="13827" max="13827" width="5.1796875" style="517" customWidth="1"/>
    <col min="13828" max="13828" width="8" style="517" customWidth="1"/>
    <col min="13829" max="13830" width="11" style="517" customWidth="1"/>
    <col min="13831" max="14080" width="9.1796875" style="517"/>
    <col min="14081" max="14081" width="4.54296875" style="517" customWidth="1"/>
    <col min="14082" max="14082" width="55.54296875" style="517" customWidth="1"/>
    <col min="14083" max="14083" width="5.1796875" style="517" customWidth="1"/>
    <col min="14084" max="14084" width="8" style="517" customWidth="1"/>
    <col min="14085" max="14086" width="11" style="517" customWidth="1"/>
    <col min="14087" max="14336" width="9.1796875" style="517"/>
    <col min="14337" max="14337" width="4.54296875" style="517" customWidth="1"/>
    <col min="14338" max="14338" width="55.54296875" style="517" customWidth="1"/>
    <col min="14339" max="14339" width="5.1796875" style="517" customWidth="1"/>
    <col min="14340" max="14340" width="8" style="517" customWidth="1"/>
    <col min="14341" max="14342" width="11" style="517" customWidth="1"/>
    <col min="14343" max="14592" width="9.1796875" style="517"/>
    <col min="14593" max="14593" width="4.54296875" style="517" customWidth="1"/>
    <col min="14594" max="14594" width="55.54296875" style="517" customWidth="1"/>
    <col min="14595" max="14595" width="5.1796875" style="517" customWidth="1"/>
    <col min="14596" max="14596" width="8" style="517" customWidth="1"/>
    <col min="14597" max="14598" width="11" style="517" customWidth="1"/>
    <col min="14599" max="14848" width="9.1796875" style="517"/>
    <col min="14849" max="14849" width="4.54296875" style="517" customWidth="1"/>
    <col min="14850" max="14850" width="55.54296875" style="517" customWidth="1"/>
    <col min="14851" max="14851" width="5.1796875" style="517" customWidth="1"/>
    <col min="14852" max="14852" width="8" style="517" customWidth="1"/>
    <col min="14853" max="14854" width="11" style="517" customWidth="1"/>
    <col min="14855" max="15104" width="9.1796875" style="517"/>
    <col min="15105" max="15105" width="4.54296875" style="517" customWidth="1"/>
    <col min="15106" max="15106" width="55.54296875" style="517" customWidth="1"/>
    <col min="15107" max="15107" width="5.1796875" style="517" customWidth="1"/>
    <col min="15108" max="15108" width="8" style="517" customWidth="1"/>
    <col min="15109" max="15110" width="11" style="517" customWidth="1"/>
    <col min="15111" max="15360" width="9.1796875" style="517"/>
    <col min="15361" max="15361" width="4.54296875" style="517" customWidth="1"/>
    <col min="15362" max="15362" width="55.54296875" style="517" customWidth="1"/>
    <col min="15363" max="15363" width="5.1796875" style="517" customWidth="1"/>
    <col min="15364" max="15364" width="8" style="517" customWidth="1"/>
    <col min="15365" max="15366" width="11" style="517" customWidth="1"/>
    <col min="15367" max="15616" width="9.1796875" style="517"/>
    <col min="15617" max="15617" width="4.54296875" style="517" customWidth="1"/>
    <col min="15618" max="15618" width="55.54296875" style="517" customWidth="1"/>
    <col min="15619" max="15619" width="5.1796875" style="517" customWidth="1"/>
    <col min="15620" max="15620" width="8" style="517" customWidth="1"/>
    <col min="15621" max="15622" width="11" style="517" customWidth="1"/>
    <col min="15623" max="15872" width="9.1796875" style="517"/>
    <col min="15873" max="15873" width="4.54296875" style="517" customWidth="1"/>
    <col min="15874" max="15874" width="55.54296875" style="517" customWidth="1"/>
    <col min="15875" max="15875" width="5.1796875" style="517" customWidth="1"/>
    <col min="15876" max="15876" width="8" style="517" customWidth="1"/>
    <col min="15877" max="15878" width="11" style="517" customWidth="1"/>
    <col min="15879" max="16128" width="9.1796875" style="517"/>
    <col min="16129" max="16129" width="4.54296875" style="517" customWidth="1"/>
    <col min="16130" max="16130" width="55.54296875" style="517" customWidth="1"/>
    <col min="16131" max="16131" width="5.1796875" style="517" customWidth="1"/>
    <col min="16132" max="16132" width="8" style="517" customWidth="1"/>
    <col min="16133" max="16134" width="11" style="517" customWidth="1"/>
    <col min="16135" max="16384" width="9.1796875" style="517"/>
  </cols>
  <sheetData>
    <row r="1" spans="1:6" s="490" customFormat="1">
      <c r="A1" s="486"/>
      <c r="B1" s="487"/>
      <c r="C1" s="488"/>
      <c r="D1" s="488"/>
      <c r="E1" s="489"/>
      <c r="F1" s="489"/>
    </row>
    <row r="2" spans="1:6" s="490" customFormat="1">
      <c r="A2" s="486"/>
      <c r="B2" s="487"/>
      <c r="C2" s="488"/>
      <c r="D2" s="488"/>
      <c r="E2" s="489"/>
      <c r="F2" s="489"/>
    </row>
    <row r="3" spans="1:6" s="490" customFormat="1">
      <c r="A3" s="521" t="s">
        <v>1019</v>
      </c>
      <c r="B3" s="522" t="s">
        <v>1020</v>
      </c>
      <c r="C3" s="523" t="s">
        <v>1021</v>
      </c>
      <c r="D3" s="524" t="s">
        <v>232</v>
      </c>
      <c r="E3" s="525" t="s">
        <v>1022</v>
      </c>
      <c r="F3" s="526" t="s">
        <v>1023</v>
      </c>
    </row>
    <row r="4" spans="1:6" s="490" customFormat="1">
      <c r="A4" s="527"/>
      <c r="B4" s="528"/>
      <c r="C4" s="529"/>
      <c r="D4" s="530"/>
      <c r="E4" s="531"/>
      <c r="F4" s="532"/>
    </row>
    <row r="5" spans="1:6" s="490" customFormat="1">
      <c r="A5" s="641" t="s">
        <v>1209</v>
      </c>
      <c r="B5" s="642" t="s">
        <v>1210</v>
      </c>
      <c r="C5" s="643" t="s">
        <v>4</v>
      </c>
      <c r="D5" s="644" t="s">
        <v>4</v>
      </c>
      <c r="E5" s="645"/>
      <c r="F5" s="645"/>
    </row>
    <row r="6" spans="1:6" s="646" customFormat="1">
      <c r="A6" s="641"/>
      <c r="B6" s="642"/>
      <c r="C6" s="643"/>
      <c r="D6" s="644"/>
      <c r="E6" s="645"/>
      <c r="F6" s="645"/>
    </row>
    <row r="7" spans="1:6" s="648" customFormat="1" ht="100.5">
      <c r="A7" s="588">
        <v>1</v>
      </c>
      <c r="B7" s="647" t="s">
        <v>1211</v>
      </c>
      <c r="C7" s="643" t="s">
        <v>868</v>
      </c>
      <c r="D7" s="644">
        <v>1</v>
      </c>
      <c r="E7" s="791">
        <v>0</v>
      </c>
      <c r="F7" s="636">
        <f>E7*D7</f>
        <v>0</v>
      </c>
    </row>
    <row r="8" spans="1:6" s="648" customFormat="1">
      <c r="A8" s="649"/>
      <c r="B8" s="647"/>
      <c r="C8" s="643"/>
      <c r="D8" s="644"/>
      <c r="E8" s="798"/>
      <c r="F8" s="650"/>
    </row>
    <row r="9" spans="1:6" s="648" customFormat="1" ht="38">
      <c r="A9" s="588">
        <v>2</v>
      </c>
      <c r="B9" s="651" t="s">
        <v>1212</v>
      </c>
      <c r="C9" s="643" t="s">
        <v>868</v>
      </c>
      <c r="D9" s="644">
        <v>1</v>
      </c>
      <c r="E9" s="791">
        <v>0</v>
      </c>
      <c r="F9" s="636">
        <f>E9*D9</f>
        <v>0</v>
      </c>
    </row>
    <row r="10" spans="1:6" s="648" customFormat="1">
      <c r="A10" s="649"/>
      <c r="B10" s="651"/>
      <c r="C10" s="643"/>
      <c r="D10" s="644"/>
      <c r="E10" s="798"/>
      <c r="F10" s="650"/>
    </row>
    <row r="11" spans="1:6" s="648" customFormat="1">
      <c r="A11" s="588">
        <v>3</v>
      </c>
      <c r="B11" s="651" t="s">
        <v>1213</v>
      </c>
      <c r="C11" s="643" t="s">
        <v>868</v>
      </c>
      <c r="D11" s="644">
        <v>2</v>
      </c>
      <c r="E11" s="791">
        <v>0</v>
      </c>
      <c r="F11" s="636">
        <f>E11*D11</f>
        <v>0</v>
      </c>
    </row>
    <row r="12" spans="1:6" s="648" customFormat="1">
      <c r="A12" s="649"/>
      <c r="B12" s="651"/>
      <c r="C12" s="643"/>
      <c r="D12" s="644"/>
      <c r="E12" s="798"/>
      <c r="F12" s="650"/>
    </row>
    <row r="13" spans="1:6" s="648" customFormat="1" ht="38">
      <c r="A13" s="588">
        <v>4</v>
      </c>
      <c r="B13" s="652" t="s">
        <v>1214</v>
      </c>
      <c r="C13" s="643" t="s">
        <v>868</v>
      </c>
      <c r="D13" s="644">
        <v>5</v>
      </c>
      <c r="E13" s="791">
        <v>0</v>
      </c>
      <c r="F13" s="636">
        <f>E13*D13</f>
        <v>0</v>
      </c>
    </row>
    <row r="14" spans="1:6" s="653" customFormat="1">
      <c r="A14" s="649"/>
      <c r="B14" s="651"/>
      <c r="C14" s="643"/>
      <c r="D14" s="644"/>
      <c r="E14" s="798"/>
      <c r="F14" s="650"/>
    </row>
    <row r="15" spans="1:6" s="648" customFormat="1" ht="38">
      <c r="A15" s="588">
        <v>5</v>
      </c>
      <c r="B15" s="652" t="s">
        <v>1215</v>
      </c>
      <c r="C15" s="643" t="s">
        <v>868</v>
      </c>
      <c r="D15" s="644">
        <v>3</v>
      </c>
      <c r="E15" s="791">
        <v>0</v>
      </c>
      <c r="F15" s="636">
        <f>E15*D15</f>
        <v>0</v>
      </c>
    </row>
    <row r="16" spans="1:6" s="648" customFormat="1">
      <c r="A16" s="649"/>
      <c r="B16" s="652"/>
      <c r="C16" s="643"/>
      <c r="D16" s="644"/>
      <c r="E16" s="799"/>
      <c r="F16" s="650"/>
    </row>
    <row r="17" spans="1:6" s="648" customFormat="1" ht="50">
      <c r="A17" s="588">
        <v>6</v>
      </c>
      <c r="B17" s="654" t="s">
        <v>1216</v>
      </c>
      <c r="C17" s="655" t="s">
        <v>872</v>
      </c>
      <c r="D17" s="656">
        <v>490</v>
      </c>
      <c r="E17" s="791">
        <v>0</v>
      </c>
      <c r="F17" s="636">
        <f>E17*D17</f>
        <v>0</v>
      </c>
    </row>
    <row r="18" spans="1:6" s="648" customFormat="1">
      <c r="A18" s="657"/>
      <c r="B18" s="658"/>
      <c r="C18" s="659"/>
      <c r="D18" s="660"/>
      <c r="E18" s="800"/>
      <c r="F18" s="661"/>
    </row>
    <row r="19" spans="1:6" s="648" customFormat="1" ht="25">
      <c r="A19" s="588">
        <v>7</v>
      </c>
      <c r="B19" s="662" t="s">
        <v>1217</v>
      </c>
      <c r="C19" s="655" t="s">
        <v>17</v>
      </c>
      <c r="D19" s="656">
        <v>5</v>
      </c>
      <c r="E19" s="791">
        <v>0</v>
      </c>
      <c r="F19" s="636">
        <f>E19*D19</f>
        <v>0</v>
      </c>
    </row>
    <row r="20" spans="1:6" s="648" customFormat="1">
      <c r="A20" s="657"/>
      <c r="B20" s="662"/>
      <c r="C20" s="655"/>
      <c r="D20" s="656"/>
      <c r="E20" s="800"/>
      <c r="F20" s="661"/>
    </row>
    <row r="21" spans="1:6" s="648" customFormat="1" ht="25">
      <c r="A21" s="588">
        <v>8</v>
      </c>
      <c r="B21" s="662" t="s">
        <v>1218</v>
      </c>
      <c r="C21" s="655" t="s">
        <v>17</v>
      </c>
      <c r="D21" s="656">
        <v>3</v>
      </c>
      <c r="E21" s="791">
        <v>0</v>
      </c>
      <c r="F21" s="636">
        <f>E21*D21</f>
        <v>0</v>
      </c>
    </row>
    <row r="22" spans="1:6" s="648" customFormat="1">
      <c r="A22" s="657"/>
      <c r="B22" s="662"/>
      <c r="C22" s="655"/>
      <c r="D22" s="656"/>
      <c r="E22" s="800"/>
      <c r="F22" s="661"/>
    </row>
    <row r="23" spans="1:6" s="648" customFormat="1" ht="50">
      <c r="A23" s="588">
        <v>9</v>
      </c>
      <c r="B23" s="654" t="s">
        <v>1219</v>
      </c>
      <c r="C23" s="655" t="s">
        <v>872</v>
      </c>
      <c r="D23" s="656">
        <v>95</v>
      </c>
      <c r="E23" s="791">
        <v>0</v>
      </c>
      <c r="F23" s="636">
        <f>E23*D23</f>
        <v>0</v>
      </c>
    </row>
    <row r="24" spans="1:6" s="648" customFormat="1">
      <c r="A24" s="657"/>
      <c r="B24" s="654"/>
      <c r="C24" s="655"/>
      <c r="D24" s="656"/>
      <c r="E24" s="800"/>
      <c r="F24" s="661"/>
    </row>
    <row r="25" spans="1:6" s="648" customFormat="1" ht="25">
      <c r="A25" s="588">
        <v>10</v>
      </c>
      <c r="B25" s="663" t="s">
        <v>1220</v>
      </c>
      <c r="C25" s="655" t="s">
        <v>872</v>
      </c>
      <c r="D25" s="656">
        <v>300</v>
      </c>
      <c r="E25" s="791">
        <v>0</v>
      </c>
      <c r="F25" s="636">
        <f>E25*D25</f>
        <v>0</v>
      </c>
    </row>
    <row r="26" spans="1:6" s="648" customFormat="1">
      <c r="A26" s="657"/>
      <c r="B26" s="654"/>
      <c r="C26" s="655"/>
      <c r="D26" s="656"/>
      <c r="E26" s="800"/>
      <c r="F26" s="661"/>
    </row>
    <row r="27" spans="1:6" s="666" customFormat="1">
      <c r="A27" s="588">
        <v>11</v>
      </c>
      <c r="B27" s="497" t="s">
        <v>1221</v>
      </c>
      <c r="C27" s="488"/>
      <c r="D27" s="488"/>
      <c r="E27" s="801"/>
      <c r="F27" s="665"/>
    </row>
    <row r="28" spans="1:6" s="666" customFormat="1">
      <c r="A28" s="517"/>
      <c r="B28" s="667" t="s">
        <v>1222</v>
      </c>
      <c r="C28" s="668" t="s">
        <v>872</v>
      </c>
      <c r="D28" s="669">
        <v>50</v>
      </c>
      <c r="E28" s="791">
        <v>0</v>
      </c>
      <c r="F28" s="636">
        <f>E28*D28</f>
        <v>0</v>
      </c>
    </row>
    <row r="29" spans="1:6" s="666" customFormat="1">
      <c r="A29" s="517"/>
      <c r="B29" s="667" t="s">
        <v>1223</v>
      </c>
      <c r="C29" s="668" t="s">
        <v>872</v>
      </c>
      <c r="D29" s="669">
        <v>40</v>
      </c>
      <c r="E29" s="791">
        <v>0</v>
      </c>
      <c r="F29" s="636">
        <f>E29*D29</f>
        <v>0</v>
      </c>
    </row>
    <row r="30" spans="1:6" s="666" customFormat="1">
      <c r="A30" s="670"/>
      <c r="B30" s="667"/>
      <c r="C30" s="668"/>
      <c r="D30" s="669"/>
      <c r="E30" s="802"/>
      <c r="F30" s="671"/>
    </row>
    <row r="31" spans="1:6" s="666" customFormat="1">
      <c r="A31" s="588">
        <v>12</v>
      </c>
      <c r="B31" s="497" t="s">
        <v>1224</v>
      </c>
      <c r="C31" s="488" t="s">
        <v>868</v>
      </c>
      <c r="D31" s="488">
        <v>1</v>
      </c>
      <c r="E31" s="791">
        <v>0</v>
      </c>
      <c r="F31" s="636">
        <f>E31*D31</f>
        <v>0</v>
      </c>
    </row>
    <row r="32" spans="1:6" s="666" customFormat="1">
      <c r="A32" s="486"/>
      <c r="B32" s="497"/>
      <c r="C32" s="488"/>
      <c r="D32" s="488"/>
      <c r="E32" s="791"/>
      <c r="F32" s="665"/>
    </row>
    <row r="33" spans="1:6" s="666" customFormat="1">
      <c r="A33" s="588">
        <v>12</v>
      </c>
      <c r="B33" s="497" t="s">
        <v>1225</v>
      </c>
      <c r="C33" s="488" t="s">
        <v>868</v>
      </c>
      <c r="D33" s="488">
        <v>1</v>
      </c>
      <c r="E33" s="791">
        <v>0</v>
      </c>
      <c r="F33" s="636">
        <f>E33*D33</f>
        <v>0</v>
      </c>
    </row>
    <row r="34" spans="1:6" s="666" customFormat="1">
      <c r="A34" s="486"/>
      <c r="B34" s="497"/>
      <c r="C34" s="488"/>
      <c r="D34" s="488"/>
      <c r="E34" s="664"/>
      <c r="F34" s="665"/>
    </row>
    <row r="35" spans="1:6" s="666" customFormat="1" ht="13.5" thickBot="1">
      <c r="A35" s="672" t="s">
        <v>1209</v>
      </c>
      <c r="B35" s="673" t="s">
        <v>1226</v>
      </c>
      <c r="C35" s="674"/>
      <c r="D35" s="675"/>
      <c r="E35" s="676"/>
      <c r="F35" s="677">
        <f>SUM(F7:F34)</f>
        <v>0</v>
      </c>
    </row>
    <row r="36" spans="1:6" s="666" customFormat="1" ht="13.5" thickTop="1">
      <c r="A36" s="678"/>
      <c r="B36" s="679"/>
      <c r="C36" s="680"/>
      <c r="D36" s="681"/>
      <c r="E36" s="682"/>
      <c r="F36" s="683"/>
    </row>
    <row r="37" spans="1:6" s="666" customFormat="1">
      <c r="A37" s="678"/>
      <c r="B37" s="679"/>
      <c r="C37" s="680"/>
      <c r="D37" s="681"/>
      <c r="E37" s="682"/>
      <c r="F37" s="683"/>
    </row>
    <row r="38" spans="1:6" s="686" customFormat="1">
      <c r="A38" s="684"/>
      <c r="B38" s="681"/>
      <c r="C38" s="680"/>
      <c r="D38" s="681"/>
      <c r="E38" s="685"/>
      <c r="F38" s="685"/>
    </row>
    <row r="39" spans="1:6" s="648" customFormat="1">
      <c r="A39" s="684"/>
      <c r="B39" s="681" t="s">
        <v>1227</v>
      </c>
      <c r="C39" s="680"/>
      <c r="D39" s="681"/>
      <c r="E39" s="685"/>
      <c r="F39" s="685"/>
    </row>
    <row r="40" spans="1:6" s="648" customFormat="1" ht="25.5">
      <c r="A40" s="657"/>
      <c r="B40" s="687" t="s">
        <v>1228</v>
      </c>
      <c r="C40" s="688"/>
      <c r="D40" s="687"/>
      <c r="E40" s="645"/>
      <c r="F40" s="645"/>
    </row>
    <row r="41" spans="1:6" s="648" customFormat="1">
      <c r="A41" s="657"/>
      <c r="B41" s="687" t="s">
        <v>1229</v>
      </c>
      <c r="C41" s="688"/>
      <c r="D41" s="687"/>
      <c r="E41" s="645"/>
      <c r="F41" s="645"/>
    </row>
    <row r="42" spans="1:6" s="648" customFormat="1" ht="25.5">
      <c r="A42" s="657"/>
      <c r="B42" s="687" t="s">
        <v>1230</v>
      </c>
      <c r="C42" s="688"/>
      <c r="D42" s="687"/>
      <c r="E42" s="645"/>
      <c r="F42" s="645"/>
    </row>
    <row r="43" spans="1:6" s="648" customFormat="1">
      <c r="A43" s="657"/>
      <c r="B43" s="687" t="s">
        <v>1231</v>
      </c>
      <c r="C43" s="688"/>
      <c r="D43" s="687"/>
      <c r="E43" s="645"/>
      <c r="F43" s="645"/>
    </row>
    <row r="44" spans="1:6" s="648" customFormat="1">
      <c r="A44" s="657"/>
      <c r="B44" s="687"/>
      <c r="C44" s="688"/>
      <c r="D44" s="687"/>
      <c r="E44" s="645"/>
      <c r="F44" s="645"/>
    </row>
    <row r="45" spans="1:6" s="666" customFormat="1">
      <c r="A45" s="657"/>
      <c r="B45" s="687"/>
      <c r="C45" s="688"/>
      <c r="D45" s="687"/>
      <c r="E45" s="645"/>
      <c r="F45" s="645"/>
    </row>
    <row r="46" spans="1:6" s="666" customFormat="1">
      <c r="A46" s="657"/>
      <c r="B46" s="687"/>
      <c r="C46" s="688"/>
      <c r="D46" s="687"/>
      <c r="E46" s="645"/>
      <c r="F46" s="645"/>
    </row>
  </sheetData>
  <sheetProtection algorithmName="SHA-512" hashValue="v4Akh5eEjsv73HqC2Gb/9NDA0MBbOv76n5SAwREYkhlXAcFiGi+1QqqXX/TilmpuFK0DRSgCcHZdBhfM2g6uDQ==" saltValue="S/KckKyShvZuwUvyp5bl8Q==" spinCount="100000" sheet="1" selectLockedCells="1"/>
  <pageMargins left="0.6692913385826772" right="0.15748031496062992" top="0.59055118110236227" bottom="0.59055118110236227" header="0.51181102362204722" footer="0.31496062992125984"/>
  <pageSetup paperSize="9" orientation="portrait" blackAndWhite="1" horizontalDpi="300" verticalDpi="300" r:id="rId1"/>
  <headerFooter alignWithMargins="0">
    <oddFooter>Stran &amp;P od &amp;N</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view="pageLayout" topLeftCell="A9" zoomScaleNormal="100" zoomScaleSheetLayoutView="100" workbookViewId="0">
      <selection activeCell="E49" sqref="E49"/>
    </sheetView>
  </sheetViews>
  <sheetFormatPr defaultRowHeight="13"/>
  <cols>
    <col min="1" max="1" width="4.54296875" style="486" customWidth="1"/>
    <col min="2" max="2" width="56.7265625" style="497" customWidth="1"/>
    <col min="3" max="3" width="5.26953125" style="488" customWidth="1"/>
    <col min="4" max="4" width="8.1796875" style="488" customWidth="1"/>
    <col min="5" max="6" width="10.54296875" style="488" customWidth="1"/>
    <col min="7" max="256" width="9.1796875" style="517"/>
    <col min="257" max="257" width="4.54296875" style="517" customWidth="1"/>
    <col min="258" max="258" width="56.7265625" style="517" customWidth="1"/>
    <col min="259" max="259" width="5.26953125" style="517" customWidth="1"/>
    <col min="260" max="260" width="8.1796875" style="517" customWidth="1"/>
    <col min="261" max="262" width="10.54296875" style="517" customWidth="1"/>
    <col min="263" max="512" width="9.1796875" style="517"/>
    <col min="513" max="513" width="4.54296875" style="517" customWidth="1"/>
    <col min="514" max="514" width="56.7265625" style="517" customWidth="1"/>
    <col min="515" max="515" width="5.26953125" style="517" customWidth="1"/>
    <col min="516" max="516" width="8.1796875" style="517" customWidth="1"/>
    <col min="517" max="518" width="10.54296875" style="517" customWidth="1"/>
    <col min="519" max="768" width="9.1796875" style="517"/>
    <col min="769" max="769" width="4.54296875" style="517" customWidth="1"/>
    <col min="770" max="770" width="56.7265625" style="517" customWidth="1"/>
    <col min="771" max="771" width="5.26953125" style="517" customWidth="1"/>
    <col min="772" max="772" width="8.1796875" style="517" customWidth="1"/>
    <col min="773" max="774" width="10.54296875" style="517" customWidth="1"/>
    <col min="775" max="1024" width="9.1796875" style="517"/>
    <col min="1025" max="1025" width="4.54296875" style="517" customWidth="1"/>
    <col min="1026" max="1026" width="56.7265625" style="517" customWidth="1"/>
    <col min="1027" max="1027" width="5.26953125" style="517" customWidth="1"/>
    <col min="1028" max="1028" width="8.1796875" style="517" customWidth="1"/>
    <col min="1029" max="1030" width="10.54296875" style="517" customWidth="1"/>
    <col min="1031" max="1280" width="9.1796875" style="517"/>
    <col min="1281" max="1281" width="4.54296875" style="517" customWidth="1"/>
    <col min="1282" max="1282" width="56.7265625" style="517" customWidth="1"/>
    <col min="1283" max="1283" width="5.26953125" style="517" customWidth="1"/>
    <col min="1284" max="1284" width="8.1796875" style="517" customWidth="1"/>
    <col min="1285" max="1286" width="10.54296875" style="517" customWidth="1"/>
    <col min="1287" max="1536" width="9.1796875" style="517"/>
    <col min="1537" max="1537" width="4.54296875" style="517" customWidth="1"/>
    <col min="1538" max="1538" width="56.7265625" style="517" customWidth="1"/>
    <col min="1539" max="1539" width="5.26953125" style="517" customWidth="1"/>
    <col min="1540" max="1540" width="8.1796875" style="517" customWidth="1"/>
    <col min="1541" max="1542" width="10.54296875" style="517" customWidth="1"/>
    <col min="1543" max="1792" width="9.1796875" style="517"/>
    <col min="1793" max="1793" width="4.54296875" style="517" customWidth="1"/>
    <col min="1794" max="1794" width="56.7265625" style="517" customWidth="1"/>
    <col min="1795" max="1795" width="5.26953125" style="517" customWidth="1"/>
    <col min="1796" max="1796" width="8.1796875" style="517" customWidth="1"/>
    <col min="1797" max="1798" width="10.54296875" style="517" customWidth="1"/>
    <col min="1799" max="2048" width="9.1796875" style="517"/>
    <col min="2049" max="2049" width="4.54296875" style="517" customWidth="1"/>
    <col min="2050" max="2050" width="56.7265625" style="517" customWidth="1"/>
    <col min="2051" max="2051" width="5.26953125" style="517" customWidth="1"/>
    <col min="2052" max="2052" width="8.1796875" style="517" customWidth="1"/>
    <col min="2053" max="2054" width="10.54296875" style="517" customWidth="1"/>
    <col min="2055" max="2304" width="9.1796875" style="517"/>
    <col min="2305" max="2305" width="4.54296875" style="517" customWidth="1"/>
    <col min="2306" max="2306" width="56.7265625" style="517" customWidth="1"/>
    <col min="2307" max="2307" width="5.26953125" style="517" customWidth="1"/>
    <col min="2308" max="2308" width="8.1796875" style="517" customWidth="1"/>
    <col min="2309" max="2310" width="10.54296875" style="517" customWidth="1"/>
    <col min="2311" max="2560" width="9.1796875" style="517"/>
    <col min="2561" max="2561" width="4.54296875" style="517" customWidth="1"/>
    <col min="2562" max="2562" width="56.7265625" style="517" customWidth="1"/>
    <col min="2563" max="2563" width="5.26953125" style="517" customWidth="1"/>
    <col min="2564" max="2564" width="8.1796875" style="517" customWidth="1"/>
    <col min="2565" max="2566" width="10.54296875" style="517" customWidth="1"/>
    <col min="2567" max="2816" width="9.1796875" style="517"/>
    <col min="2817" max="2817" width="4.54296875" style="517" customWidth="1"/>
    <col min="2818" max="2818" width="56.7265625" style="517" customWidth="1"/>
    <col min="2819" max="2819" width="5.26953125" style="517" customWidth="1"/>
    <col min="2820" max="2820" width="8.1796875" style="517" customWidth="1"/>
    <col min="2821" max="2822" width="10.54296875" style="517" customWidth="1"/>
    <col min="2823" max="3072" width="9.1796875" style="517"/>
    <col min="3073" max="3073" width="4.54296875" style="517" customWidth="1"/>
    <col min="3074" max="3074" width="56.7265625" style="517" customWidth="1"/>
    <col min="3075" max="3075" width="5.26953125" style="517" customWidth="1"/>
    <col min="3076" max="3076" width="8.1796875" style="517" customWidth="1"/>
    <col min="3077" max="3078" width="10.54296875" style="517" customWidth="1"/>
    <col min="3079" max="3328" width="9.1796875" style="517"/>
    <col min="3329" max="3329" width="4.54296875" style="517" customWidth="1"/>
    <col min="3330" max="3330" width="56.7265625" style="517" customWidth="1"/>
    <col min="3331" max="3331" width="5.26953125" style="517" customWidth="1"/>
    <col min="3332" max="3332" width="8.1796875" style="517" customWidth="1"/>
    <col min="3333" max="3334" width="10.54296875" style="517" customWidth="1"/>
    <col min="3335" max="3584" width="9.1796875" style="517"/>
    <col min="3585" max="3585" width="4.54296875" style="517" customWidth="1"/>
    <col min="3586" max="3586" width="56.7265625" style="517" customWidth="1"/>
    <col min="3587" max="3587" width="5.26953125" style="517" customWidth="1"/>
    <col min="3588" max="3588" width="8.1796875" style="517" customWidth="1"/>
    <col min="3589" max="3590" width="10.54296875" style="517" customWidth="1"/>
    <col min="3591" max="3840" width="9.1796875" style="517"/>
    <col min="3841" max="3841" width="4.54296875" style="517" customWidth="1"/>
    <col min="3842" max="3842" width="56.7265625" style="517" customWidth="1"/>
    <col min="3843" max="3843" width="5.26953125" style="517" customWidth="1"/>
    <col min="3844" max="3844" width="8.1796875" style="517" customWidth="1"/>
    <col min="3845" max="3846" width="10.54296875" style="517" customWidth="1"/>
    <col min="3847" max="4096" width="9.1796875" style="517"/>
    <col min="4097" max="4097" width="4.54296875" style="517" customWidth="1"/>
    <col min="4098" max="4098" width="56.7265625" style="517" customWidth="1"/>
    <col min="4099" max="4099" width="5.26953125" style="517" customWidth="1"/>
    <col min="4100" max="4100" width="8.1796875" style="517" customWidth="1"/>
    <col min="4101" max="4102" width="10.54296875" style="517" customWidth="1"/>
    <col min="4103" max="4352" width="9.1796875" style="517"/>
    <col min="4353" max="4353" width="4.54296875" style="517" customWidth="1"/>
    <col min="4354" max="4354" width="56.7265625" style="517" customWidth="1"/>
    <col min="4355" max="4355" width="5.26953125" style="517" customWidth="1"/>
    <col min="4356" max="4356" width="8.1796875" style="517" customWidth="1"/>
    <col min="4357" max="4358" width="10.54296875" style="517" customWidth="1"/>
    <col min="4359" max="4608" width="9.1796875" style="517"/>
    <col min="4609" max="4609" width="4.54296875" style="517" customWidth="1"/>
    <col min="4610" max="4610" width="56.7265625" style="517" customWidth="1"/>
    <col min="4611" max="4611" width="5.26953125" style="517" customWidth="1"/>
    <col min="4612" max="4612" width="8.1796875" style="517" customWidth="1"/>
    <col min="4613" max="4614" width="10.54296875" style="517" customWidth="1"/>
    <col min="4615" max="4864" width="9.1796875" style="517"/>
    <col min="4865" max="4865" width="4.54296875" style="517" customWidth="1"/>
    <col min="4866" max="4866" width="56.7265625" style="517" customWidth="1"/>
    <col min="4867" max="4867" width="5.26953125" style="517" customWidth="1"/>
    <col min="4868" max="4868" width="8.1796875" style="517" customWidth="1"/>
    <col min="4869" max="4870" width="10.54296875" style="517" customWidth="1"/>
    <col min="4871" max="5120" width="9.1796875" style="517"/>
    <col min="5121" max="5121" width="4.54296875" style="517" customWidth="1"/>
    <col min="5122" max="5122" width="56.7265625" style="517" customWidth="1"/>
    <col min="5123" max="5123" width="5.26953125" style="517" customWidth="1"/>
    <col min="5124" max="5124" width="8.1796875" style="517" customWidth="1"/>
    <col min="5125" max="5126" width="10.54296875" style="517" customWidth="1"/>
    <col min="5127" max="5376" width="9.1796875" style="517"/>
    <col min="5377" max="5377" width="4.54296875" style="517" customWidth="1"/>
    <col min="5378" max="5378" width="56.7265625" style="517" customWidth="1"/>
    <col min="5379" max="5379" width="5.26953125" style="517" customWidth="1"/>
    <col min="5380" max="5380" width="8.1796875" style="517" customWidth="1"/>
    <col min="5381" max="5382" width="10.54296875" style="517" customWidth="1"/>
    <col min="5383" max="5632" width="9.1796875" style="517"/>
    <col min="5633" max="5633" width="4.54296875" style="517" customWidth="1"/>
    <col min="5634" max="5634" width="56.7265625" style="517" customWidth="1"/>
    <col min="5635" max="5635" width="5.26953125" style="517" customWidth="1"/>
    <col min="5636" max="5636" width="8.1796875" style="517" customWidth="1"/>
    <col min="5637" max="5638" width="10.54296875" style="517" customWidth="1"/>
    <col min="5639" max="5888" width="9.1796875" style="517"/>
    <col min="5889" max="5889" width="4.54296875" style="517" customWidth="1"/>
    <col min="5890" max="5890" width="56.7265625" style="517" customWidth="1"/>
    <col min="5891" max="5891" width="5.26953125" style="517" customWidth="1"/>
    <col min="5892" max="5892" width="8.1796875" style="517" customWidth="1"/>
    <col min="5893" max="5894" width="10.54296875" style="517" customWidth="1"/>
    <col min="5895" max="6144" width="9.1796875" style="517"/>
    <col min="6145" max="6145" width="4.54296875" style="517" customWidth="1"/>
    <col min="6146" max="6146" width="56.7265625" style="517" customWidth="1"/>
    <col min="6147" max="6147" width="5.26953125" style="517" customWidth="1"/>
    <col min="6148" max="6148" width="8.1796875" style="517" customWidth="1"/>
    <col min="6149" max="6150" width="10.54296875" style="517" customWidth="1"/>
    <col min="6151" max="6400" width="9.1796875" style="517"/>
    <col min="6401" max="6401" width="4.54296875" style="517" customWidth="1"/>
    <col min="6402" max="6402" width="56.7265625" style="517" customWidth="1"/>
    <col min="6403" max="6403" width="5.26953125" style="517" customWidth="1"/>
    <col min="6404" max="6404" width="8.1796875" style="517" customWidth="1"/>
    <col min="6405" max="6406" width="10.54296875" style="517" customWidth="1"/>
    <col min="6407" max="6656" width="9.1796875" style="517"/>
    <col min="6657" max="6657" width="4.54296875" style="517" customWidth="1"/>
    <col min="6658" max="6658" width="56.7265625" style="517" customWidth="1"/>
    <col min="6659" max="6659" width="5.26953125" style="517" customWidth="1"/>
    <col min="6660" max="6660" width="8.1796875" style="517" customWidth="1"/>
    <col min="6661" max="6662" width="10.54296875" style="517" customWidth="1"/>
    <col min="6663" max="6912" width="9.1796875" style="517"/>
    <col min="6913" max="6913" width="4.54296875" style="517" customWidth="1"/>
    <col min="6914" max="6914" width="56.7265625" style="517" customWidth="1"/>
    <col min="6915" max="6915" width="5.26953125" style="517" customWidth="1"/>
    <col min="6916" max="6916" width="8.1796875" style="517" customWidth="1"/>
    <col min="6917" max="6918" width="10.54296875" style="517" customWidth="1"/>
    <col min="6919" max="7168" width="9.1796875" style="517"/>
    <col min="7169" max="7169" width="4.54296875" style="517" customWidth="1"/>
    <col min="7170" max="7170" width="56.7265625" style="517" customWidth="1"/>
    <col min="7171" max="7171" width="5.26953125" style="517" customWidth="1"/>
    <col min="7172" max="7172" width="8.1796875" style="517" customWidth="1"/>
    <col min="7173" max="7174" width="10.54296875" style="517" customWidth="1"/>
    <col min="7175" max="7424" width="9.1796875" style="517"/>
    <col min="7425" max="7425" width="4.54296875" style="517" customWidth="1"/>
    <col min="7426" max="7426" width="56.7265625" style="517" customWidth="1"/>
    <col min="7427" max="7427" width="5.26953125" style="517" customWidth="1"/>
    <col min="7428" max="7428" width="8.1796875" style="517" customWidth="1"/>
    <col min="7429" max="7430" width="10.54296875" style="517" customWidth="1"/>
    <col min="7431" max="7680" width="9.1796875" style="517"/>
    <col min="7681" max="7681" width="4.54296875" style="517" customWidth="1"/>
    <col min="7682" max="7682" width="56.7265625" style="517" customWidth="1"/>
    <col min="7683" max="7683" width="5.26953125" style="517" customWidth="1"/>
    <col min="7684" max="7684" width="8.1796875" style="517" customWidth="1"/>
    <col min="7685" max="7686" width="10.54296875" style="517" customWidth="1"/>
    <col min="7687" max="7936" width="9.1796875" style="517"/>
    <col min="7937" max="7937" width="4.54296875" style="517" customWidth="1"/>
    <col min="7938" max="7938" width="56.7265625" style="517" customWidth="1"/>
    <col min="7939" max="7939" width="5.26953125" style="517" customWidth="1"/>
    <col min="7940" max="7940" width="8.1796875" style="517" customWidth="1"/>
    <col min="7941" max="7942" width="10.54296875" style="517" customWidth="1"/>
    <col min="7943" max="8192" width="9.1796875" style="517"/>
    <col min="8193" max="8193" width="4.54296875" style="517" customWidth="1"/>
    <col min="8194" max="8194" width="56.7265625" style="517" customWidth="1"/>
    <col min="8195" max="8195" width="5.26953125" style="517" customWidth="1"/>
    <col min="8196" max="8196" width="8.1796875" style="517" customWidth="1"/>
    <col min="8197" max="8198" width="10.54296875" style="517" customWidth="1"/>
    <col min="8199" max="8448" width="9.1796875" style="517"/>
    <col min="8449" max="8449" width="4.54296875" style="517" customWidth="1"/>
    <col min="8450" max="8450" width="56.7265625" style="517" customWidth="1"/>
    <col min="8451" max="8451" width="5.26953125" style="517" customWidth="1"/>
    <col min="8452" max="8452" width="8.1796875" style="517" customWidth="1"/>
    <col min="8453" max="8454" width="10.54296875" style="517" customWidth="1"/>
    <col min="8455" max="8704" width="9.1796875" style="517"/>
    <col min="8705" max="8705" width="4.54296875" style="517" customWidth="1"/>
    <col min="8706" max="8706" width="56.7265625" style="517" customWidth="1"/>
    <col min="8707" max="8707" width="5.26953125" style="517" customWidth="1"/>
    <col min="8708" max="8708" width="8.1796875" style="517" customWidth="1"/>
    <col min="8709" max="8710" width="10.54296875" style="517" customWidth="1"/>
    <col min="8711" max="8960" width="9.1796875" style="517"/>
    <col min="8961" max="8961" width="4.54296875" style="517" customWidth="1"/>
    <col min="8962" max="8962" width="56.7265625" style="517" customWidth="1"/>
    <col min="8963" max="8963" width="5.26953125" style="517" customWidth="1"/>
    <col min="8964" max="8964" width="8.1796875" style="517" customWidth="1"/>
    <col min="8965" max="8966" width="10.54296875" style="517" customWidth="1"/>
    <col min="8967" max="9216" width="9.1796875" style="517"/>
    <col min="9217" max="9217" width="4.54296875" style="517" customWidth="1"/>
    <col min="9218" max="9218" width="56.7265625" style="517" customWidth="1"/>
    <col min="9219" max="9219" width="5.26953125" style="517" customWidth="1"/>
    <col min="9220" max="9220" width="8.1796875" style="517" customWidth="1"/>
    <col min="9221" max="9222" width="10.54296875" style="517" customWidth="1"/>
    <col min="9223" max="9472" width="9.1796875" style="517"/>
    <col min="9473" max="9473" width="4.54296875" style="517" customWidth="1"/>
    <col min="9474" max="9474" width="56.7265625" style="517" customWidth="1"/>
    <col min="9475" max="9475" width="5.26953125" style="517" customWidth="1"/>
    <col min="9476" max="9476" width="8.1796875" style="517" customWidth="1"/>
    <col min="9477" max="9478" width="10.54296875" style="517" customWidth="1"/>
    <col min="9479" max="9728" width="9.1796875" style="517"/>
    <col min="9729" max="9729" width="4.54296875" style="517" customWidth="1"/>
    <col min="9730" max="9730" width="56.7265625" style="517" customWidth="1"/>
    <col min="9731" max="9731" width="5.26953125" style="517" customWidth="1"/>
    <col min="9732" max="9732" width="8.1796875" style="517" customWidth="1"/>
    <col min="9733" max="9734" width="10.54296875" style="517" customWidth="1"/>
    <col min="9735" max="9984" width="9.1796875" style="517"/>
    <col min="9985" max="9985" width="4.54296875" style="517" customWidth="1"/>
    <col min="9986" max="9986" width="56.7265625" style="517" customWidth="1"/>
    <col min="9987" max="9987" width="5.26953125" style="517" customWidth="1"/>
    <col min="9988" max="9988" width="8.1796875" style="517" customWidth="1"/>
    <col min="9989" max="9990" width="10.54296875" style="517" customWidth="1"/>
    <col min="9991" max="10240" width="9.1796875" style="517"/>
    <col min="10241" max="10241" width="4.54296875" style="517" customWidth="1"/>
    <col min="10242" max="10242" width="56.7265625" style="517" customWidth="1"/>
    <col min="10243" max="10243" width="5.26953125" style="517" customWidth="1"/>
    <col min="10244" max="10244" width="8.1796875" style="517" customWidth="1"/>
    <col min="10245" max="10246" width="10.54296875" style="517" customWidth="1"/>
    <col min="10247" max="10496" width="9.1796875" style="517"/>
    <col min="10497" max="10497" width="4.54296875" style="517" customWidth="1"/>
    <col min="10498" max="10498" width="56.7265625" style="517" customWidth="1"/>
    <col min="10499" max="10499" width="5.26953125" style="517" customWidth="1"/>
    <col min="10500" max="10500" width="8.1796875" style="517" customWidth="1"/>
    <col min="10501" max="10502" width="10.54296875" style="517" customWidth="1"/>
    <col min="10503" max="10752" width="9.1796875" style="517"/>
    <col min="10753" max="10753" width="4.54296875" style="517" customWidth="1"/>
    <col min="10754" max="10754" width="56.7265625" style="517" customWidth="1"/>
    <col min="10755" max="10755" width="5.26953125" style="517" customWidth="1"/>
    <col min="10756" max="10756" width="8.1796875" style="517" customWidth="1"/>
    <col min="10757" max="10758" width="10.54296875" style="517" customWidth="1"/>
    <col min="10759" max="11008" width="9.1796875" style="517"/>
    <col min="11009" max="11009" width="4.54296875" style="517" customWidth="1"/>
    <col min="11010" max="11010" width="56.7265625" style="517" customWidth="1"/>
    <col min="11011" max="11011" width="5.26953125" style="517" customWidth="1"/>
    <col min="11012" max="11012" width="8.1796875" style="517" customWidth="1"/>
    <col min="11013" max="11014" width="10.54296875" style="517" customWidth="1"/>
    <col min="11015" max="11264" width="9.1796875" style="517"/>
    <col min="11265" max="11265" width="4.54296875" style="517" customWidth="1"/>
    <col min="11266" max="11266" width="56.7265625" style="517" customWidth="1"/>
    <col min="11267" max="11267" width="5.26953125" style="517" customWidth="1"/>
    <col min="11268" max="11268" width="8.1796875" style="517" customWidth="1"/>
    <col min="11269" max="11270" width="10.54296875" style="517" customWidth="1"/>
    <col min="11271" max="11520" width="9.1796875" style="517"/>
    <col min="11521" max="11521" width="4.54296875" style="517" customWidth="1"/>
    <col min="11522" max="11522" width="56.7265625" style="517" customWidth="1"/>
    <col min="11523" max="11523" width="5.26953125" style="517" customWidth="1"/>
    <col min="11524" max="11524" width="8.1796875" style="517" customWidth="1"/>
    <col min="11525" max="11526" width="10.54296875" style="517" customWidth="1"/>
    <col min="11527" max="11776" width="9.1796875" style="517"/>
    <col min="11777" max="11777" width="4.54296875" style="517" customWidth="1"/>
    <col min="11778" max="11778" width="56.7265625" style="517" customWidth="1"/>
    <col min="11779" max="11779" width="5.26953125" style="517" customWidth="1"/>
    <col min="11780" max="11780" width="8.1796875" style="517" customWidth="1"/>
    <col min="11781" max="11782" width="10.54296875" style="517" customWidth="1"/>
    <col min="11783" max="12032" width="9.1796875" style="517"/>
    <col min="12033" max="12033" width="4.54296875" style="517" customWidth="1"/>
    <col min="12034" max="12034" width="56.7265625" style="517" customWidth="1"/>
    <col min="12035" max="12035" width="5.26953125" style="517" customWidth="1"/>
    <col min="12036" max="12036" width="8.1796875" style="517" customWidth="1"/>
    <col min="12037" max="12038" width="10.54296875" style="517" customWidth="1"/>
    <col min="12039" max="12288" width="9.1796875" style="517"/>
    <col min="12289" max="12289" width="4.54296875" style="517" customWidth="1"/>
    <col min="12290" max="12290" width="56.7265625" style="517" customWidth="1"/>
    <col min="12291" max="12291" width="5.26953125" style="517" customWidth="1"/>
    <col min="12292" max="12292" width="8.1796875" style="517" customWidth="1"/>
    <col min="12293" max="12294" width="10.54296875" style="517" customWidth="1"/>
    <col min="12295" max="12544" width="9.1796875" style="517"/>
    <col min="12545" max="12545" width="4.54296875" style="517" customWidth="1"/>
    <col min="12546" max="12546" width="56.7265625" style="517" customWidth="1"/>
    <col min="12547" max="12547" width="5.26953125" style="517" customWidth="1"/>
    <col min="12548" max="12548" width="8.1796875" style="517" customWidth="1"/>
    <col min="12549" max="12550" width="10.54296875" style="517" customWidth="1"/>
    <col min="12551" max="12800" width="9.1796875" style="517"/>
    <col min="12801" max="12801" width="4.54296875" style="517" customWidth="1"/>
    <col min="12802" max="12802" width="56.7265625" style="517" customWidth="1"/>
    <col min="12803" max="12803" width="5.26953125" style="517" customWidth="1"/>
    <col min="12804" max="12804" width="8.1796875" style="517" customWidth="1"/>
    <col min="12805" max="12806" width="10.54296875" style="517" customWidth="1"/>
    <col min="12807" max="13056" width="9.1796875" style="517"/>
    <col min="13057" max="13057" width="4.54296875" style="517" customWidth="1"/>
    <col min="13058" max="13058" width="56.7265625" style="517" customWidth="1"/>
    <col min="13059" max="13059" width="5.26953125" style="517" customWidth="1"/>
    <col min="13060" max="13060" width="8.1796875" style="517" customWidth="1"/>
    <col min="13061" max="13062" width="10.54296875" style="517" customWidth="1"/>
    <col min="13063" max="13312" width="9.1796875" style="517"/>
    <col min="13313" max="13313" width="4.54296875" style="517" customWidth="1"/>
    <col min="13314" max="13314" width="56.7265625" style="517" customWidth="1"/>
    <col min="13315" max="13315" width="5.26953125" style="517" customWidth="1"/>
    <col min="13316" max="13316" width="8.1796875" style="517" customWidth="1"/>
    <col min="13317" max="13318" width="10.54296875" style="517" customWidth="1"/>
    <col min="13319" max="13568" width="9.1796875" style="517"/>
    <col min="13569" max="13569" width="4.54296875" style="517" customWidth="1"/>
    <col min="13570" max="13570" width="56.7265625" style="517" customWidth="1"/>
    <col min="13571" max="13571" width="5.26953125" style="517" customWidth="1"/>
    <col min="13572" max="13572" width="8.1796875" style="517" customWidth="1"/>
    <col min="13573" max="13574" width="10.54296875" style="517" customWidth="1"/>
    <col min="13575" max="13824" width="9.1796875" style="517"/>
    <col min="13825" max="13825" width="4.54296875" style="517" customWidth="1"/>
    <col min="13826" max="13826" width="56.7265625" style="517" customWidth="1"/>
    <col min="13827" max="13827" width="5.26953125" style="517" customWidth="1"/>
    <col min="13828" max="13828" width="8.1796875" style="517" customWidth="1"/>
    <col min="13829" max="13830" width="10.54296875" style="517" customWidth="1"/>
    <col min="13831" max="14080" width="9.1796875" style="517"/>
    <col min="14081" max="14081" width="4.54296875" style="517" customWidth="1"/>
    <col min="14082" max="14082" width="56.7265625" style="517" customWidth="1"/>
    <col min="14083" max="14083" width="5.26953125" style="517" customWidth="1"/>
    <col min="14084" max="14084" width="8.1796875" style="517" customWidth="1"/>
    <col min="14085" max="14086" width="10.54296875" style="517" customWidth="1"/>
    <col min="14087" max="14336" width="9.1796875" style="517"/>
    <col min="14337" max="14337" width="4.54296875" style="517" customWidth="1"/>
    <col min="14338" max="14338" width="56.7265625" style="517" customWidth="1"/>
    <col min="14339" max="14339" width="5.26953125" style="517" customWidth="1"/>
    <col min="14340" max="14340" width="8.1796875" style="517" customWidth="1"/>
    <col min="14341" max="14342" width="10.54296875" style="517" customWidth="1"/>
    <col min="14343" max="14592" width="9.1796875" style="517"/>
    <col min="14593" max="14593" width="4.54296875" style="517" customWidth="1"/>
    <col min="14594" max="14594" width="56.7265625" style="517" customWidth="1"/>
    <col min="14595" max="14595" width="5.26953125" style="517" customWidth="1"/>
    <col min="14596" max="14596" width="8.1796875" style="517" customWidth="1"/>
    <col min="14597" max="14598" width="10.54296875" style="517" customWidth="1"/>
    <col min="14599" max="14848" width="9.1796875" style="517"/>
    <col min="14849" max="14849" width="4.54296875" style="517" customWidth="1"/>
    <col min="14850" max="14850" width="56.7265625" style="517" customWidth="1"/>
    <col min="14851" max="14851" width="5.26953125" style="517" customWidth="1"/>
    <col min="14852" max="14852" width="8.1796875" style="517" customWidth="1"/>
    <col min="14853" max="14854" width="10.54296875" style="517" customWidth="1"/>
    <col min="14855" max="15104" width="9.1796875" style="517"/>
    <col min="15105" max="15105" width="4.54296875" style="517" customWidth="1"/>
    <col min="15106" max="15106" width="56.7265625" style="517" customWidth="1"/>
    <col min="15107" max="15107" width="5.26953125" style="517" customWidth="1"/>
    <col min="15108" max="15108" width="8.1796875" style="517" customWidth="1"/>
    <col min="15109" max="15110" width="10.54296875" style="517" customWidth="1"/>
    <col min="15111" max="15360" width="9.1796875" style="517"/>
    <col min="15361" max="15361" width="4.54296875" style="517" customWidth="1"/>
    <col min="15362" max="15362" width="56.7265625" style="517" customWidth="1"/>
    <col min="15363" max="15363" width="5.26953125" style="517" customWidth="1"/>
    <col min="15364" max="15364" width="8.1796875" style="517" customWidth="1"/>
    <col min="15365" max="15366" width="10.54296875" style="517" customWidth="1"/>
    <col min="15367" max="15616" width="9.1796875" style="517"/>
    <col min="15617" max="15617" width="4.54296875" style="517" customWidth="1"/>
    <col min="15618" max="15618" width="56.7265625" style="517" customWidth="1"/>
    <col min="15619" max="15619" width="5.26953125" style="517" customWidth="1"/>
    <col min="15620" max="15620" width="8.1796875" style="517" customWidth="1"/>
    <col min="15621" max="15622" width="10.54296875" style="517" customWidth="1"/>
    <col min="15623" max="15872" width="9.1796875" style="517"/>
    <col min="15873" max="15873" width="4.54296875" style="517" customWidth="1"/>
    <col min="15874" max="15874" width="56.7265625" style="517" customWidth="1"/>
    <col min="15875" max="15875" width="5.26953125" style="517" customWidth="1"/>
    <col min="15876" max="15876" width="8.1796875" style="517" customWidth="1"/>
    <col min="15877" max="15878" width="10.54296875" style="517" customWidth="1"/>
    <col min="15879" max="16128" width="9.1796875" style="517"/>
    <col min="16129" max="16129" width="4.54296875" style="517" customWidth="1"/>
    <col min="16130" max="16130" width="56.7265625" style="517" customWidth="1"/>
    <col min="16131" max="16131" width="5.26953125" style="517" customWidth="1"/>
    <col min="16132" max="16132" width="8.1796875" style="517" customWidth="1"/>
    <col min="16133" max="16134" width="10.54296875" style="517" customWidth="1"/>
    <col min="16135" max="16384" width="9.1796875" style="517"/>
  </cols>
  <sheetData>
    <row r="1" spans="1:6" s="490" customFormat="1">
      <c r="A1" s="486"/>
      <c r="B1" s="487"/>
      <c r="C1" s="488"/>
      <c r="D1" s="488"/>
      <c r="E1" s="511"/>
      <c r="F1" s="511"/>
    </row>
    <row r="2" spans="1:6" s="490" customFormat="1">
      <c r="A2" s="521" t="s">
        <v>1019</v>
      </c>
      <c r="B2" s="522" t="s">
        <v>1020</v>
      </c>
      <c r="C2" s="523" t="s">
        <v>1021</v>
      </c>
      <c r="D2" s="620" t="s">
        <v>232</v>
      </c>
      <c r="E2" s="621" t="s">
        <v>1022</v>
      </c>
      <c r="F2" s="622" t="s">
        <v>1023</v>
      </c>
    </row>
    <row r="3" spans="1:6" s="690" customFormat="1">
      <c r="A3" s="657"/>
      <c r="B3" s="687"/>
      <c r="C3" s="688"/>
      <c r="D3" s="688"/>
      <c r="E3" s="689"/>
      <c r="F3" s="689"/>
    </row>
    <row r="4" spans="1:6" s="690" customFormat="1">
      <c r="A4" s="657"/>
      <c r="B4" s="687"/>
      <c r="C4" s="688"/>
      <c r="D4" s="688"/>
      <c r="E4" s="689"/>
      <c r="F4" s="689"/>
    </row>
    <row r="5" spans="1:6" s="690" customFormat="1">
      <c r="A5" s="691" t="s">
        <v>1232</v>
      </c>
      <c r="B5" s="1080" t="s">
        <v>1233</v>
      </c>
      <c r="C5" s="1081"/>
      <c r="D5" s="643" t="s">
        <v>4</v>
      </c>
      <c r="E5" s="689"/>
      <c r="F5" s="689"/>
    </row>
    <row r="6" spans="1:6" s="695" customFormat="1">
      <c r="A6" s="692"/>
      <c r="B6" s="693"/>
      <c r="C6" s="694"/>
      <c r="D6" s="694"/>
      <c r="E6" s="694"/>
      <c r="F6" s="694"/>
    </row>
    <row r="7" spans="1:6" s="632" customFormat="1" ht="37.5">
      <c r="A7" s="588"/>
      <c r="B7" s="663" t="s">
        <v>1234</v>
      </c>
      <c r="C7" s="696"/>
      <c r="D7" s="697"/>
      <c r="E7" s="698"/>
      <c r="F7" s="638"/>
    </row>
    <row r="8" spans="1:6" s="632" customFormat="1" ht="12.5">
      <c r="A8" s="588"/>
      <c r="B8" s="663"/>
      <c r="C8" s="696"/>
      <c r="D8" s="697"/>
      <c r="E8" s="699"/>
      <c r="F8" s="636"/>
    </row>
    <row r="9" spans="1:6" s="632" customFormat="1" ht="14.25" customHeight="1">
      <c r="A9" s="588">
        <f>COUNT($A$4:A8)+1</f>
        <v>1</v>
      </c>
      <c r="B9" s="663" t="s">
        <v>1235</v>
      </c>
      <c r="C9" s="696" t="s">
        <v>868</v>
      </c>
      <c r="D9" s="697">
        <v>1</v>
      </c>
      <c r="E9" s="791">
        <v>0</v>
      </c>
      <c r="F9" s="636">
        <f>E9*D9</f>
        <v>0</v>
      </c>
    </row>
    <row r="10" spans="1:6" s="703" customFormat="1" ht="12.5">
      <c r="A10" s="700"/>
      <c r="B10" s="701"/>
      <c r="C10" s="541"/>
      <c r="D10" s="541"/>
      <c r="E10" s="803"/>
      <c r="F10" s="702"/>
    </row>
    <row r="11" spans="1:6" s="632" customFormat="1" ht="25">
      <c r="A11" s="588">
        <f>COUNT($A$4:A10)+1</f>
        <v>2</v>
      </c>
      <c r="B11" s="663" t="s">
        <v>1236</v>
      </c>
      <c r="C11" s="696" t="s">
        <v>17</v>
      </c>
      <c r="D11" s="697">
        <v>7</v>
      </c>
      <c r="E11" s="791">
        <v>0</v>
      </c>
      <c r="F11" s="636">
        <f>E11*D11</f>
        <v>0</v>
      </c>
    </row>
    <row r="12" spans="1:6" s="632" customFormat="1" ht="12.5">
      <c r="A12" s="588"/>
      <c r="B12" s="663"/>
      <c r="C12" s="696"/>
      <c r="D12" s="697"/>
      <c r="E12" s="699"/>
      <c r="F12" s="636"/>
    </row>
    <row r="13" spans="1:6" s="632" customFormat="1" ht="37.5">
      <c r="A13" s="588">
        <f>COUNT($A$4:A12)+1</f>
        <v>3</v>
      </c>
      <c r="B13" s="663" t="s">
        <v>1237</v>
      </c>
      <c r="C13" s="696" t="s">
        <v>17</v>
      </c>
      <c r="D13" s="697">
        <v>4</v>
      </c>
      <c r="E13" s="791">
        <v>0</v>
      </c>
      <c r="F13" s="636">
        <f>E13*D13</f>
        <v>0</v>
      </c>
    </row>
    <row r="14" spans="1:6" s="632" customFormat="1" ht="12.5">
      <c r="A14" s="588"/>
      <c r="B14" s="663"/>
      <c r="C14" s="696"/>
      <c r="D14" s="697"/>
      <c r="E14" s="699"/>
      <c r="F14" s="636"/>
    </row>
    <row r="15" spans="1:6" s="632" customFormat="1" ht="50">
      <c r="A15" s="588">
        <f>COUNT($A$4:A14)+1</f>
        <v>4</v>
      </c>
      <c r="B15" s="663" t="s">
        <v>1238</v>
      </c>
      <c r="C15" s="696" t="s">
        <v>17</v>
      </c>
      <c r="D15" s="697">
        <v>3</v>
      </c>
      <c r="E15" s="791">
        <v>0</v>
      </c>
      <c r="F15" s="636">
        <f>E15*D15</f>
        <v>0</v>
      </c>
    </row>
    <row r="16" spans="1:6" s="632" customFormat="1" ht="12.5">
      <c r="A16" s="588"/>
      <c r="B16" s="663"/>
      <c r="C16" s="696"/>
      <c r="D16" s="697"/>
      <c r="E16" s="699"/>
      <c r="F16" s="636"/>
    </row>
    <row r="17" spans="1:6" s="632" customFormat="1" ht="25">
      <c r="A17" s="588">
        <f>COUNT($A$4:A16)+1</f>
        <v>5</v>
      </c>
      <c r="B17" s="663" t="s">
        <v>1239</v>
      </c>
      <c r="C17" s="696" t="s">
        <v>17</v>
      </c>
      <c r="D17" s="697">
        <v>5</v>
      </c>
      <c r="E17" s="791">
        <v>0</v>
      </c>
      <c r="F17" s="636">
        <f>E17*D17</f>
        <v>0</v>
      </c>
    </row>
    <row r="18" spans="1:6" s="632" customFormat="1" ht="12.5">
      <c r="A18" s="588"/>
      <c r="B18" s="663"/>
      <c r="C18" s="696"/>
      <c r="D18" s="697"/>
      <c r="E18" s="699"/>
      <c r="F18" s="636"/>
    </row>
    <row r="19" spans="1:6" s="632" customFormat="1" ht="25">
      <c r="A19" s="588">
        <f>COUNT($A$4:A18)+1</f>
        <v>6</v>
      </c>
      <c r="B19" s="663" t="s">
        <v>1240</v>
      </c>
      <c r="C19" s="696" t="s">
        <v>17</v>
      </c>
      <c r="D19" s="697">
        <v>4</v>
      </c>
      <c r="E19" s="791">
        <v>0</v>
      </c>
      <c r="F19" s="636">
        <f>E19*D19</f>
        <v>0</v>
      </c>
    </row>
    <row r="20" spans="1:6" s="632" customFormat="1" ht="12.5">
      <c r="A20" s="588"/>
      <c r="B20" s="663"/>
      <c r="C20" s="696"/>
      <c r="D20" s="697"/>
      <c r="E20" s="699"/>
      <c r="F20" s="636"/>
    </row>
    <row r="21" spans="1:6" s="632" customFormat="1" ht="50">
      <c r="A21" s="588">
        <f>COUNT($A$4:A20)+1</f>
        <v>7</v>
      </c>
      <c r="B21" s="663" t="s">
        <v>1241</v>
      </c>
      <c r="C21" s="696" t="s">
        <v>868</v>
      </c>
      <c r="D21" s="697">
        <v>3</v>
      </c>
      <c r="E21" s="791">
        <v>0</v>
      </c>
      <c r="F21" s="636">
        <f>E21*D21</f>
        <v>0</v>
      </c>
    </row>
    <row r="22" spans="1:6" s="632" customFormat="1" ht="12.5">
      <c r="A22" s="588"/>
      <c r="B22" s="663"/>
      <c r="C22" s="696"/>
      <c r="D22" s="697"/>
      <c r="E22" s="699"/>
      <c r="F22" s="636"/>
    </row>
    <row r="23" spans="1:6" s="632" customFormat="1" ht="37.5">
      <c r="A23" s="588">
        <f>COUNT($A$4:A22)+1</f>
        <v>8</v>
      </c>
      <c r="B23" s="663" t="s">
        <v>1242</v>
      </c>
      <c r="C23" s="696" t="s">
        <v>17</v>
      </c>
      <c r="D23" s="697">
        <v>3</v>
      </c>
      <c r="E23" s="791">
        <v>0</v>
      </c>
      <c r="F23" s="636">
        <f>E23*D23</f>
        <v>0</v>
      </c>
    </row>
    <row r="24" spans="1:6" s="632" customFormat="1" ht="12.5">
      <c r="A24" s="588"/>
      <c r="B24" s="663"/>
      <c r="C24" s="696"/>
      <c r="D24" s="697"/>
      <c r="E24" s="699"/>
      <c r="F24" s="636"/>
    </row>
    <row r="25" spans="1:6" s="632" customFormat="1" ht="37.5">
      <c r="A25" s="588">
        <f>COUNT($A$4:A24)+1</f>
        <v>9</v>
      </c>
      <c r="B25" s="663" t="s">
        <v>1243</v>
      </c>
      <c r="C25" s="696" t="s">
        <v>17</v>
      </c>
      <c r="D25" s="697">
        <v>4</v>
      </c>
      <c r="E25" s="791">
        <v>0</v>
      </c>
      <c r="F25" s="636">
        <f>E25*D25</f>
        <v>0</v>
      </c>
    </row>
    <row r="26" spans="1:6" s="632" customFormat="1" ht="12.5">
      <c r="A26" s="588"/>
      <c r="B26" s="663"/>
      <c r="C26" s="696"/>
      <c r="D26" s="697"/>
      <c r="E26" s="699"/>
      <c r="F26" s="636"/>
    </row>
    <row r="27" spans="1:6" s="632" customFormat="1" ht="62.5">
      <c r="A27" s="588">
        <f>COUNT($A$4:A26)+1</f>
        <v>10</v>
      </c>
      <c r="B27" s="663" t="s">
        <v>1244</v>
      </c>
      <c r="C27" s="696" t="s">
        <v>17</v>
      </c>
      <c r="D27" s="697">
        <v>2</v>
      </c>
      <c r="E27" s="791">
        <v>0</v>
      </c>
      <c r="F27" s="636">
        <f>E27*D27</f>
        <v>0</v>
      </c>
    </row>
    <row r="28" spans="1:6" s="632" customFormat="1" ht="12.5">
      <c r="A28" s="588"/>
      <c r="B28" s="663"/>
      <c r="C28" s="696"/>
      <c r="D28" s="697"/>
      <c r="E28" s="699"/>
      <c r="F28" s="636"/>
    </row>
    <row r="29" spans="1:6" s="632" customFormat="1" ht="25">
      <c r="A29" s="588">
        <f>COUNT($A$4:A28)+1</f>
        <v>11</v>
      </c>
      <c r="B29" s="663" t="s">
        <v>1245</v>
      </c>
      <c r="C29" s="696" t="s">
        <v>17</v>
      </c>
      <c r="D29" s="697">
        <f>D15+D13+D11+D17+D19+D21+D27</f>
        <v>28</v>
      </c>
      <c r="E29" s="791">
        <v>0</v>
      </c>
      <c r="F29" s="636">
        <f>E29*D29</f>
        <v>0</v>
      </c>
    </row>
    <row r="30" spans="1:6" s="632" customFormat="1" ht="12.5">
      <c r="A30" s="588"/>
      <c r="B30" s="663"/>
      <c r="C30" s="696"/>
      <c r="D30" s="697"/>
      <c r="E30" s="699"/>
      <c r="F30" s="636"/>
    </row>
    <row r="31" spans="1:6" s="632" customFormat="1" ht="25">
      <c r="A31" s="588">
        <f>COUNT($A$4:A30)+1</f>
        <v>12</v>
      </c>
      <c r="B31" s="704" t="s">
        <v>1246</v>
      </c>
      <c r="C31" s="705" t="s">
        <v>872</v>
      </c>
      <c r="D31" s="706">
        <v>250</v>
      </c>
      <c r="E31" s="791">
        <v>0</v>
      </c>
      <c r="F31" s="636">
        <f>E31*D31</f>
        <v>0</v>
      </c>
    </row>
    <row r="32" spans="1:6" s="632" customFormat="1" ht="12.5">
      <c r="A32" s="588"/>
      <c r="B32" s="704"/>
      <c r="C32" s="705"/>
      <c r="D32" s="706"/>
      <c r="E32" s="707"/>
      <c r="F32" s="636"/>
    </row>
    <row r="33" spans="1:6" s="632" customFormat="1" ht="13.5" customHeight="1">
      <c r="A33" s="588">
        <f>COUNT($A$4:A32)+1</f>
        <v>13</v>
      </c>
      <c r="B33" s="704" t="s">
        <v>1247</v>
      </c>
      <c r="C33" s="705" t="s">
        <v>872</v>
      </c>
      <c r="D33" s="706">
        <v>120</v>
      </c>
      <c r="E33" s="791">
        <v>0</v>
      </c>
      <c r="F33" s="636">
        <f>E33*D33</f>
        <v>0</v>
      </c>
    </row>
    <row r="34" spans="1:6" s="632" customFormat="1" ht="13.5" customHeight="1">
      <c r="A34" s="588"/>
      <c r="B34" s="704"/>
      <c r="C34" s="705"/>
      <c r="D34" s="706"/>
      <c r="E34" s="707"/>
      <c r="F34" s="636"/>
    </row>
    <row r="35" spans="1:6" s="632" customFormat="1" ht="30.75" customHeight="1">
      <c r="A35" s="588">
        <f>COUNT($A$4:A34)+1</f>
        <v>14</v>
      </c>
      <c r="B35" s="708" t="s">
        <v>1248</v>
      </c>
      <c r="C35" s="709" t="s">
        <v>872</v>
      </c>
      <c r="D35" s="706">
        <v>90</v>
      </c>
      <c r="E35" s="791">
        <v>0</v>
      </c>
      <c r="F35" s="636">
        <f>E35*D35</f>
        <v>0</v>
      </c>
    </row>
    <row r="36" spans="1:6" s="632" customFormat="1" ht="12.5">
      <c r="A36" s="588"/>
      <c r="B36" s="708"/>
      <c r="C36" s="709"/>
      <c r="D36" s="706"/>
      <c r="E36" s="710"/>
      <c r="F36" s="636"/>
    </row>
    <row r="37" spans="1:6" s="632" customFormat="1" ht="37.5">
      <c r="A37" s="588">
        <f>COUNT($A$4:A36)+1</f>
        <v>15</v>
      </c>
      <c r="B37" s="704" t="s">
        <v>1249</v>
      </c>
      <c r="C37" s="705" t="s">
        <v>868</v>
      </c>
      <c r="D37" s="706">
        <v>1</v>
      </c>
      <c r="E37" s="791">
        <v>0</v>
      </c>
      <c r="F37" s="636">
        <f>E37*D37</f>
        <v>0</v>
      </c>
    </row>
    <row r="38" spans="1:6" s="632" customFormat="1" ht="12.5">
      <c r="A38" s="588"/>
      <c r="B38" s="704"/>
      <c r="C38" s="705"/>
      <c r="D38" s="706"/>
      <c r="E38" s="707"/>
      <c r="F38" s="636"/>
    </row>
    <row r="39" spans="1:6" s="632" customFormat="1" ht="62.5">
      <c r="A39" s="588">
        <f>COUNT($A$4:A38)+1</f>
        <v>16</v>
      </c>
      <c r="B39" s="704" t="s">
        <v>1250</v>
      </c>
      <c r="C39" s="705" t="s">
        <v>868</v>
      </c>
      <c r="D39" s="706">
        <v>1</v>
      </c>
      <c r="E39" s="791">
        <v>0</v>
      </c>
      <c r="F39" s="636">
        <f>E39*D39</f>
        <v>0</v>
      </c>
    </row>
    <row r="40" spans="1:6" s="632" customFormat="1" ht="12.5">
      <c r="A40" s="588"/>
      <c r="B40" s="704"/>
      <c r="C40" s="705"/>
      <c r="D40" s="706"/>
      <c r="E40" s="707"/>
      <c r="F40" s="636"/>
    </row>
    <row r="41" spans="1:6" s="632" customFormat="1" ht="37.5">
      <c r="A41" s="588">
        <f>COUNT($A$4:A40)+1</f>
        <v>17</v>
      </c>
      <c r="B41" s="704" t="s">
        <v>1251</v>
      </c>
      <c r="C41" s="705" t="s">
        <v>17</v>
      </c>
      <c r="D41" s="706">
        <v>1</v>
      </c>
      <c r="E41" s="791">
        <v>0</v>
      </c>
      <c r="F41" s="636">
        <f>E41*D41</f>
        <v>0</v>
      </c>
    </row>
    <row r="42" spans="1:6" s="632" customFormat="1" ht="12.5">
      <c r="A42" s="588"/>
      <c r="B42" s="704"/>
      <c r="C42" s="705"/>
      <c r="D42" s="706"/>
      <c r="E42" s="707"/>
      <c r="F42" s="636"/>
    </row>
    <row r="43" spans="1:6" s="632" customFormat="1" ht="50">
      <c r="A43" s="588">
        <f>COUNT($A$4:A42)+1</f>
        <v>18</v>
      </c>
      <c r="B43" s="704" t="s">
        <v>1252</v>
      </c>
      <c r="C43" s="705" t="s">
        <v>17</v>
      </c>
      <c r="D43" s="706">
        <v>1</v>
      </c>
      <c r="E43" s="791">
        <v>0</v>
      </c>
      <c r="F43" s="636">
        <f>E43*D43</f>
        <v>0</v>
      </c>
    </row>
    <row r="44" spans="1:6" s="632" customFormat="1" ht="12.5">
      <c r="A44" s="588"/>
      <c r="B44" s="663"/>
      <c r="C44" s="696"/>
      <c r="D44" s="697"/>
      <c r="E44" s="707"/>
      <c r="F44" s="636"/>
    </row>
    <row r="45" spans="1:6" s="632" customFormat="1" ht="25">
      <c r="A45" s="588">
        <f>COUNT($A$4:A44)+1</f>
        <v>19</v>
      </c>
      <c r="B45" s="663" t="s">
        <v>1253</v>
      </c>
      <c r="C45" s="696" t="s">
        <v>17</v>
      </c>
      <c r="D45" s="697">
        <v>1</v>
      </c>
      <c r="E45" s="791">
        <v>0</v>
      </c>
      <c r="F45" s="636">
        <f>E45*D45</f>
        <v>0</v>
      </c>
    </row>
    <row r="46" spans="1:6" s="713" customFormat="1">
      <c r="A46" s="588"/>
      <c r="B46" s="711"/>
      <c r="C46" s="696"/>
      <c r="D46" s="712"/>
      <c r="E46" s="804"/>
      <c r="F46" s="636"/>
    </row>
    <row r="47" spans="1:6" s="632" customFormat="1" ht="25">
      <c r="A47" s="588">
        <f>COUNT($A$4:A46)+1</f>
        <v>20</v>
      </c>
      <c r="B47" s="714" t="s">
        <v>1254</v>
      </c>
      <c r="C47" s="696"/>
      <c r="D47" s="715">
        <v>0.03</v>
      </c>
      <c r="E47" s="699"/>
      <c r="F47" s="702">
        <f>SUM(F7:F46)*D47</f>
        <v>0</v>
      </c>
    </row>
    <row r="48" spans="1:6" s="632" customFormat="1" ht="12.5">
      <c r="A48" s="588"/>
      <c r="B48" s="714"/>
      <c r="C48" s="696"/>
      <c r="D48" s="715"/>
      <c r="E48" s="699"/>
      <c r="F48" s="702"/>
    </row>
    <row r="49" spans="1:6" s="717" customFormat="1" ht="50">
      <c r="A49" s="588">
        <f>COUNT($A$4:A47)+1</f>
        <v>21</v>
      </c>
      <c r="B49" s="716" t="s">
        <v>1255</v>
      </c>
      <c r="C49" s="709" t="s">
        <v>868</v>
      </c>
      <c r="D49" s="706">
        <v>1</v>
      </c>
      <c r="E49" s="791">
        <v>0</v>
      </c>
      <c r="F49" s="636">
        <f>E49*D49</f>
        <v>0</v>
      </c>
    </row>
    <row r="50" spans="1:6" s="719" customFormat="1" ht="12.5">
      <c r="A50" s="700"/>
      <c r="B50" s="701"/>
      <c r="C50" s="541"/>
      <c r="D50" s="541"/>
      <c r="E50" s="718"/>
      <c r="F50" s="718"/>
    </row>
    <row r="51" spans="1:6" s="719" customFormat="1" ht="13.5" thickBot="1">
      <c r="A51" s="720" t="s">
        <v>1232</v>
      </c>
      <c r="B51" s="721" t="s">
        <v>1256</v>
      </c>
      <c r="C51" s="722"/>
      <c r="D51" s="723"/>
      <c r="E51" s="722"/>
      <c r="F51" s="724">
        <f>SUM(F7:F50)</f>
        <v>0</v>
      </c>
    </row>
    <row r="52" spans="1:6" s="695" customFormat="1" ht="13.5" thickTop="1">
      <c r="A52" s="692"/>
      <c r="B52" s="693"/>
      <c r="C52" s="694"/>
      <c r="D52" s="694"/>
      <c r="E52" s="694"/>
      <c r="F52" s="694"/>
    </row>
  </sheetData>
  <sheetProtection algorithmName="SHA-512" hashValue="biKN7Aum3kWT6QNYFtq9HdIAsg7XB4Xj1AiFUToDGjvQjLrzA0CsxIgHXwc5kttUuAF8flQhs16PXomWKf41PA==" saltValue="JlrtoKfWkc46GVxuWxQClw==" spinCount="100000" sheet="1" selectLockedCells="1"/>
  <mergeCells count="1">
    <mergeCell ref="B5:C5"/>
  </mergeCells>
  <pageMargins left="0.6692913385826772" right="0.15748031496062992" top="0.59055118110236227" bottom="0.59055118110236227" header="0.51181102362204722" footer="0.31496062992125984"/>
  <pageSetup paperSize="9" orientation="portrait" blackAndWhite="1" horizontalDpi="300" verticalDpi="300" r:id="rId1"/>
  <headerFooter alignWithMargins="0">
    <oddFooter>Stran &amp;P od &amp;N</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view="pageLayout" zoomScaleNormal="100" zoomScaleSheetLayoutView="100" workbookViewId="0">
      <selection activeCell="E14" sqref="E14"/>
    </sheetView>
  </sheetViews>
  <sheetFormatPr defaultRowHeight="13"/>
  <cols>
    <col min="1" max="1" width="4.54296875" style="486" customWidth="1"/>
    <col min="2" max="2" width="36.81640625" style="497" customWidth="1"/>
    <col min="3" max="3" width="6" style="488" customWidth="1"/>
    <col min="4" max="4" width="8.1796875" style="488" customWidth="1"/>
    <col min="5" max="6" width="10.54296875" style="488" customWidth="1"/>
    <col min="7" max="7" width="17.453125" style="517" customWidth="1"/>
    <col min="8" max="256" width="9.1796875" style="517"/>
    <col min="257" max="257" width="4.54296875" style="517" customWidth="1"/>
    <col min="258" max="258" width="56.7265625" style="517" customWidth="1"/>
    <col min="259" max="259" width="6" style="517" customWidth="1"/>
    <col min="260" max="260" width="8.1796875" style="517" customWidth="1"/>
    <col min="261" max="262" width="10.54296875" style="517" customWidth="1"/>
    <col min="263" max="512" width="9.1796875" style="517"/>
    <col min="513" max="513" width="4.54296875" style="517" customWidth="1"/>
    <col min="514" max="514" width="56.7265625" style="517" customWidth="1"/>
    <col min="515" max="515" width="6" style="517" customWidth="1"/>
    <col min="516" max="516" width="8.1796875" style="517" customWidth="1"/>
    <col min="517" max="518" width="10.54296875" style="517" customWidth="1"/>
    <col min="519" max="768" width="9.1796875" style="517"/>
    <col min="769" max="769" width="4.54296875" style="517" customWidth="1"/>
    <col min="770" max="770" width="56.7265625" style="517" customWidth="1"/>
    <col min="771" max="771" width="6" style="517" customWidth="1"/>
    <col min="772" max="772" width="8.1796875" style="517" customWidth="1"/>
    <col min="773" max="774" width="10.54296875" style="517" customWidth="1"/>
    <col min="775" max="1024" width="9.1796875" style="517"/>
    <col min="1025" max="1025" width="4.54296875" style="517" customWidth="1"/>
    <col min="1026" max="1026" width="56.7265625" style="517" customWidth="1"/>
    <col min="1027" max="1027" width="6" style="517" customWidth="1"/>
    <col min="1028" max="1028" width="8.1796875" style="517" customWidth="1"/>
    <col min="1029" max="1030" width="10.54296875" style="517" customWidth="1"/>
    <col min="1031" max="1280" width="9.1796875" style="517"/>
    <col min="1281" max="1281" width="4.54296875" style="517" customWidth="1"/>
    <col min="1282" max="1282" width="56.7265625" style="517" customWidth="1"/>
    <col min="1283" max="1283" width="6" style="517" customWidth="1"/>
    <col min="1284" max="1284" width="8.1796875" style="517" customWidth="1"/>
    <col min="1285" max="1286" width="10.54296875" style="517" customWidth="1"/>
    <col min="1287" max="1536" width="9.1796875" style="517"/>
    <col min="1537" max="1537" width="4.54296875" style="517" customWidth="1"/>
    <col min="1538" max="1538" width="56.7265625" style="517" customWidth="1"/>
    <col min="1539" max="1539" width="6" style="517" customWidth="1"/>
    <col min="1540" max="1540" width="8.1796875" style="517" customWidth="1"/>
    <col min="1541" max="1542" width="10.54296875" style="517" customWidth="1"/>
    <col min="1543" max="1792" width="9.1796875" style="517"/>
    <col min="1793" max="1793" width="4.54296875" style="517" customWidth="1"/>
    <col min="1794" max="1794" width="56.7265625" style="517" customWidth="1"/>
    <col min="1795" max="1795" width="6" style="517" customWidth="1"/>
    <col min="1796" max="1796" width="8.1796875" style="517" customWidth="1"/>
    <col min="1797" max="1798" width="10.54296875" style="517" customWidth="1"/>
    <col min="1799" max="2048" width="9.1796875" style="517"/>
    <col min="2049" max="2049" width="4.54296875" style="517" customWidth="1"/>
    <col min="2050" max="2050" width="56.7265625" style="517" customWidth="1"/>
    <col min="2051" max="2051" width="6" style="517" customWidth="1"/>
    <col min="2052" max="2052" width="8.1796875" style="517" customWidth="1"/>
    <col min="2053" max="2054" width="10.54296875" style="517" customWidth="1"/>
    <col min="2055" max="2304" width="9.1796875" style="517"/>
    <col min="2305" max="2305" width="4.54296875" style="517" customWidth="1"/>
    <col min="2306" max="2306" width="56.7265625" style="517" customWidth="1"/>
    <col min="2307" max="2307" width="6" style="517" customWidth="1"/>
    <col min="2308" max="2308" width="8.1796875" style="517" customWidth="1"/>
    <col min="2309" max="2310" width="10.54296875" style="517" customWidth="1"/>
    <col min="2311" max="2560" width="9.1796875" style="517"/>
    <col min="2561" max="2561" width="4.54296875" style="517" customWidth="1"/>
    <col min="2562" max="2562" width="56.7265625" style="517" customWidth="1"/>
    <col min="2563" max="2563" width="6" style="517" customWidth="1"/>
    <col min="2564" max="2564" width="8.1796875" style="517" customWidth="1"/>
    <col min="2565" max="2566" width="10.54296875" style="517" customWidth="1"/>
    <col min="2567" max="2816" width="9.1796875" style="517"/>
    <col min="2817" max="2817" width="4.54296875" style="517" customWidth="1"/>
    <col min="2818" max="2818" width="56.7265625" style="517" customWidth="1"/>
    <col min="2819" max="2819" width="6" style="517" customWidth="1"/>
    <col min="2820" max="2820" width="8.1796875" style="517" customWidth="1"/>
    <col min="2821" max="2822" width="10.54296875" style="517" customWidth="1"/>
    <col min="2823" max="3072" width="9.1796875" style="517"/>
    <col min="3073" max="3073" width="4.54296875" style="517" customWidth="1"/>
    <col min="3074" max="3074" width="56.7265625" style="517" customWidth="1"/>
    <col min="3075" max="3075" width="6" style="517" customWidth="1"/>
    <col min="3076" max="3076" width="8.1796875" style="517" customWidth="1"/>
    <col min="3077" max="3078" width="10.54296875" style="517" customWidth="1"/>
    <col min="3079" max="3328" width="9.1796875" style="517"/>
    <col min="3329" max="3329" width="4.54296875" style="517" customWidth="1"/>
    <col min="3330" max="3330" width="56.7265625" style="517" customWidth="1"/>
    <col min="3331" max="3331" width="6" style="517" customWidth="1"/>
    <col min="3332" max="3332" width="8.1796875" style="517" customWidth="1"/>
    <col min="3333" max="3334" width="10.54296875" style="517" customWidth="1"/>
    <col min="3335" max="3584" width="9.1796875" style="517"/>
    <col min="3585" max="3585" width="4.54296875" style="517" customWidth="1"/>
    <col min="3586" max="3586" width="56.7265625" style="517" customWidth="1"/>
    <col min="3587" max="3587" width="6" style="517" customWidth="1"/>
    <col min="3588" max="3588" width="8.1796875" style="517" customWidth="1"/>
    <col min="3589" max="3590" width="10.54296875" style="517" customWidth="1"/>
    <col min="3591" max="3840" width="9.1796875" style="517"/>
    <col min="3841" max="3841" width="4.54296875" style="517" customWidth="1"/>
    <col min="3842" max="3842" width="56.7265625" style="517" customWidth="1"/>
    <col min="3843" max="3843" width="6" style="517" customWidth="1"/>
    <col min="3844" max="3844" width="8.1796875" style="517" customWidth="1"/>
    <col min="3845" max="3846" width="10.54296875" style="517" customWidth="1"/>
    <col min="3847" max="4096" width="9.1796875" style="517"/>
    <col min="4097" max="4097" width="4.54296875" style="517" customWidth="1"/>
    <col min="4098" max="4098" width="56.7265625" style="517" customWidth="1"/>
    <col min="4099" max="4099" width="6" style="517" customWidth="1"/>
    <col min="4100" max="4100" width="8.1796875" style="517" customWidth="1"/>
    <col min="4101" max="4102" width="10.54296875" style="517" customWidth="1"/>
    <col min="4103" max="4352" width="9.1796875" style="517"/>
    <col min="4353" max="4353" width="4.54296875" style="517" customWidth="1"/>
    <col min="4354" max="4354" width="56.7265625" style="517" customWidth="1"/>
    <col min="4355" max="4355" width="6" style="517" customWidth="1"/>
    <col min="4356" max="4356" width="8.1796875" style="517" customWidth="1"/>
    <col min="4357" max="4358" width="10.54296875" style="517" customWidth="1"/>
    <col min="4359" max="4608" width="9.1796875" style="517"/>
    <col min="4609" max="4609" width="4.54296875" style="517" customWidth="1"/>
    <col min="4610" max="4610" width="56.7265625" style="517" customWidth="1"/>
    <col min="4611" max="4611" width="6" style="517" customWidth="1"/>
    <col min="4612" max="4612" width="8.1796875" style="517" customWidth="1"/>
    <col min="4613" max="4614" width="10.54296875" style="517" customWidth="1"/>
    <col min="4615" max="4864" width="9.1796875" style="517"/>
    <col min="4865" max="4865" width="4.54296875" style="517" customWidth="1"/>
    <col min="4866" max="4866" width="56.7265625" style="517" customWidth="1"/>
    <col min="4867" max="4867" width="6" style="517" customWidth="1"/>
    <col min="4868" max="4868" width="8.1796875" style="517" customWidth="1"/>
    <col min="4869" max="4870" width="10.54296875" style="517" customWidth="1"/>
    <col min="4871" max="5120" width="9.1796875" style="517"/>
    <col min="5121" max="5121" width="4.54296875" style="517" customWidth="1"/>
    <col min="5122" max="5122" width="56.7265625" style="517" customWidth="1"/>
    <col min="5123" max="5123" width="6" style="517" customWidth="1"/>
    <col min="5124" max="5124" width="8.1796875" style="517" customWidth="1"/>
    <col min="5125" max="5126" width="10.54296875" style="517" customWidth="1"/>
    <col min="5127" max="5376" width="9.1796875" style="517"/>
    <col min="5377" max="5377" width="4.54296875" style="517" customWidth="1"/>
    <col min="5378" max="5378" width="56.7265625" style="517" customWidth="1"/>
    <col min="5379" max="5379" width="6" style="517" customWidth="1"/>
    <col min="5380" max="5380" width="8.1796875" style="517" customWidth="1"/>
    <col min="5381" max="5382" width="10.54296875" style="517" customWidth="1"/>
    <col min="5383" max="5632" width="9.1796875" style="517"/>
    <col min="5633" max="5633" width="4.54296875" style="517" customWidth="1"/>
    <col min="5634" max="5634" width="56.7265625" style="517" customWidth="1"/>
    <col min="5635" max="5635" width="6" style="517" customWidth="1"/>
    <col min="5636" max="5636" width="8.1796875" style="517" customWidth="1"/>
    <col min="5637" max="5638" width="10.54296875" style="517" customWidth="1"/>
    <col min="5639" max="5888" width="9.1796875" style="517"/>
    <col min="5889" max="5889" width="4.54296875" style="517" customWidth="1"/>
    <col min="5890" max="5890" width="56.7265625" style="517" customWidth="1"/>
    <col min="5891" max="5891" width="6" style="517" customWidth="1"/>
    <col min="5892" max="5892" width="8.1796875" style="517" customWidth="1"/>
    <col min="5893" max="5894" width="10.54296875" style="517" customWidth="1"/>
    <col min="5895" max="6144" width="9.1796875" style="517"/>
    <col min="6145" max="6145" width="4.54296875" style="517" customWidth="1"/>
    <col min="6146" max="6146" width="56.7265625" style="517" customWidth="1"/>
    <col min="6147" max="6147" width="6" style="517" customWidth="1"/>
    <col min="6148" max="6148" width="8.1796875" style="517" customWidth="1"/>
    <col min="6149" max="6150" width="10.54296875" style="517" customWidth="1"/>
    <col min="6151" max="6400" width="9.1796875" style="517"/>
    <col min="6401" max="6401" width="4.54296875" style="517" customWidth="1"/>
    <col min="6402" max="6402" width="56.7265625" style="517" customWidth="1"/>
    <col min="6403" max="6403" width="6" style="517" customWidth="1"/>
    <col min="6404" max="6404" width="8.1796875" style="517" customWidth="1"/>
    <col min="6405" max="6406" width="10.54296875" style="517" customWidth="1"/>
    <col min="6407" max="6656" width="9.1796875" style="517"/>
    <col min="6657" max="6657" width="4.54296875" style="517" customWidth="1"/>
    <col min="6658" max="6658" width="56.7265625" style="517" customWidth="1"/>
    <col min="6659" max="6659" width="6" style="517" customWidth="1"/>
    <col min="6660" max="6660" width="8.1796875" style="517" customWidth="1"/>
    <col min="6661" max="6662" width="10.54296875" style="517" customWidth="1"/>
    <col min="6663" max="6912" width="9.1796875" style="517"/>
    <col min="6913" max="6913" width="4.54296875" style="517" customWidth="1"/>
    <col min="6914" max="6914" width="56.7265625" style="517" customWidth="1"/>
    <col min="6915" max="6915" width="6" style="517" customWidth="1"/>
    <col min="6916" max="6916" width="8.1796875" style="517" customWidth="1"/>
    <col min="6917" max="6918" width="10.54296875" style="517" customWidth="1"/>
    <col min="6919" max="7168" width="9.1796875" style="517"/>
    <col min="7169" max="7169" width="4.54296875" style="517" customWidth="1"/>
    <col min="7170" max="7170" width="56.7265625" style="517" customWidth="1"/>
    <col min="7171" max="7171" width="6" style="517" customWidth="1"/>
    <col min="7172" max="7172" width="8.1796875" style="517" customWidth="1"/>
    <col min="7173" max="7174" width="10.54296875" style="517" customWidth="1"/>
    <col min="7175" max="7424" width="9.1796875" style="517"/>
    <col min="7425" max="7425" width="4.54296875" style="517" customWidth="1"/>
    <col min="7426" max="7426" width="56.7265625" style="517" customWidth="1"/>
    <col min="7427" max="7427" width="6" style="517" customWidth="1"/>
    <col min="7428" max="7428" width="8.1796875" style="517" customWidth="1"/>
    <col min="7429" max="7430" width="10.54296875" style="517" customWidth="1"/>
    <col min="7431" max="7680" width="9.1796875" style="517"/>
    <col min="7681" max="7681" width="4.54296875" style="517" customWidth="1"/>
    <col min="7682" max="7682" width="56.7265625" style="517" customWidth="1"/>
    <col min="7683" max="7683" width="6" style="517" customWidth="1"/>
    <col min="7684" max="7684" width="8.1796875" style="517" customWidth="1"/>
    <col min="7685" max="7686" width="10.54296875" style="517" customWidth="1"/>
    <col min="7687" max="7936" width="9.1796875" style="517"/>
    <col min="7937" max="7937" width="4.54296875" style="517" customWidth="1"/>
    <col min="7938" max="7938" width="56.7265625" style="517" customWidth="1"/>
    <col min="7939" max="7939" width="6" style="517" customWidth="1"/>
    <col min="7940" max="7940" width="8.1796875" style="517" customWidth="1"/>
    <col min="7941" max="7942" width="10.54296875" style="517" customWidth="1"/>
    <col min="7943" max="8192" width="9.1796875" style="517"/>
    <col min="8193" max="8193" width="4.54296875" style="517" customWidth="1"/>
    <col min="8194" max="8194" width="56.7265625" style="517" customWidth="1"/>
    <col min="8195" max="8195" width="6" style="517" customWidth="1"/>
    <col min="8196" max="8196" width="8.1796875" style="517" customWidth="1"/>
    <col min="8197" max="8198" width="10.54296875" style="517" customWidth="1"/>
    <col min="8199" max="8448" width="9.1796875" style="517"/>
    <col min="8449" max="8449" width="4.54296875" style="517" customWidth="1"/>
    <col min="8450" max="8450" width="56.7265625" style="517" customWidth="1"/>
    <col min="8451" max="8451" width="6" style="517" customWidth="1"/>
    <col min="8452" max="8452" width="8.1796875" style="517" customWidth="1"/>
    <col min="8453" max="8454" width="10.54296875" style="517" customWidth="1"/>
    <col min="8455" max="8704" width="9.1796875" style="517"/>
    <col min="8705" max="8705" width="4.54296875" style="517" customWidth="1"/>
    <col min="8706" max="8706" width="56.7265625" style="517" customWidth="1"/>
    <col min="8707" max="8707" width="6" style="517" customWidth="1"/>
    <col min="8708" max="8708" width="8.1796875" style="517" customWidth="1"/>
    <col min="8709" max="8710" width="10.54296875" style="517" customWidth="1"/>
    <col min="8711" max="8960" width="9.1796875" style="517"/>
    <col min="8961" max="8961" width="4.54296875" style="517" customWidth="1"/>
    <col min="8962" max="8962" width="56.7265625" style="517" customWidth="1"/>
    <col min="8963" max="8963" width="6" style="517" customWidth="1"/>
    <col min="8964" max="8964" width="8.1796875" style="517" customWidth="1"/>
    <col min="8965" max="8966" width="10.54296875" style="517" customWidth="1"/>
    <col min="8967" max="9216" width="9.1796875" style="517"/>
    <col min="9217" max="9217" width="4.54296875" style="517" customWidth="1"/>
    <col min="9218" max="9218" width="56.7265625" style="517" customWidth="1"/>
    <col min="9219" max="9219" width="6" style="517" customWidth="1"/>
    <col min="9220" max="9220" width="8.1796875" style="517" customWidth="1"/>
    <col min="9221" max="9222" width="10.54296875" style="517" customWidth="1"/>
    <col min="9223" max="9472" width="9.1796875" style="517"/>
    <col min="9473" max="9473" width="4.54296875" style="517" customWidth="1"/>
    <col min="9474" max="9474" width="56.7265625" style="517" customWidth="1"/>
    <col min="9475" max="9475" width="6" style="517" customWidth="1"/>
    <col min="9476" max="9476" width="8.1796875" style="517" customWidth="1"/>
    <col min="9477" max="9478" width="10.54296875" style="517" customWidth="1"/>
    <col min="9479" max="9728" width="9.1796875" style="517"/>
    <col min="9729" max="9729" width="4.54296875" style="517" customWidth="1"/>
    <col min="9730" max="9730" width="56.7265625" style="517" customWidth="1"/>
    <col min="9731" max="9731" width="6" style="517" customWidth="1"/>
    <col min="9732" max="9732" width="8.1796875" style="517" customWidth="1"/>
    <col min="9733" max="9734" width="10.54296875" style="517" customWidth="1"/>
    <col min="9735" max="9984" width="9.1796875" style="517"/>
    <col min="9985" max="9985" width="4.54296875" style="517" customWidth="1"/>
    <col min="9986" max="9986" width="56.7265625" style="517" customWidth="1"/>
    <col min="9987" max="9987" width="6" style="517" customWidth="1"/>
    <col min="9988" max="9988" width="8.1796875" style="517" customWidth="1"/>
    <col min="9989" max="9990" width="10.54296875" style="517" customWidth="1"/>
    <col min="9991" max="10240" width="9.1796875" style="517"/>
    <col min="10241" max="10241" width="4.54296875" style="517" customWidth="1"/>
    <col min="10242" max="10242" width="56.7265625" style="517" customWidth="1"/>
    <col min="10243" max="10243" width="6" style="517" customWidth="1"/>
    <col min="10244" max="10244" width="8.1796875" style="517" customWidth="1"/>
    <col min="10245" max="10246" width="10.54296875" style="517" customWidth="1"/>
    <col min="10247" max="10496" width="9.1796875" style="517"/>
    <col min="10497" max="10497" width="4.54296875" style="517" customWidth="1"/>
    <col min="10498" max="10498" width="56.7265625" style="517" customWidth="1"/>
    <col min="10499" max="10499" width="6" style="517" customWidth="1"/>
    <col min="10500" max="10500" width="8.1796875" style="517" customWidth="1"/>
    <col min="10501" max="10502" width="10.54296875" style="517" customWidth="1"/>
    <col min="10503" max="10752" width="9.1796875" style="517"/>
    <col min="10753" max="10753" width="4.54296875" style="517" customWidth="1"/>
    <col min="10754" max="10754" width="56.7265625" style="517" customWidth="1"/>
    <col min="10755" max="10755" width="6" style="517" customWidth="1"/>
    <col min="10756" max="10756" width="8.1796875" style="517" customWidth="1"/>
    <col min="10757" max="10758" width="10.54296875" style="517" customWidth="1"/>
    <col min="10759" max="11008" width="9.1796875" style="517"/>
    <col min="11009" max="11009" width="4.54296875" style="517" customWidth="1"/>
    <col min="11010" max="11010" width="56.7265625" style="517" customWidth="1"/>
    <col min="11011" max="11011" width="6" style="517" customWidth="1"/>
    <col min="11012" max="11012" width="8.1796875" style="517" customWidth="1"/>
    <col min="11013" max="11014" width="10.54296875" style="517" customWidth="1"/>
    <col min="11015" max="11264" width="9.1796875" style="517"/>
    <col min="11265" max="11265" width="4.54296875" style="517" customWidth="1"/>
    <col min="11266" max="11266" width="56.7265625" style="517" customWidth="1"/>
    <col min="11267" max="11267" width="6" style="517" customWidth="1"/>
    <col min="11268" max="11268" width="8.1796875" style="517" customWidth="1"/>
    <col min="11269" max="11270" width="10.54296875" style="517" customWidth="1"/>
    <col min="11271" max="11520" width="9.1796875" style="517"/>
    <col min="11521" max="11521" width="4.54296875" style="517" customWidth="1"/>
    <col min="11522" max="11522" width="56.7265625" style="517" customWidth="1"/>
    <col min="11523" max="11523" width="6" style="517" customWidth="1"/>
    <col min="11524" max="11524" width="8.1796875" style="517" customWidth="1"/>
    <col min="11525" max="11526" width="10.54296875" style="517" customWidth="1"/>
    <col min="11527" max="11776" width="9.1796875" style="517"/>
    <col min="11777" max="11777" width="4.54296875" style="517" customWidth="1"/>
    <col min="11778" max="11778" width="56.7265625" style="517" customWidth="1"/>
    <col min="11779" max="11779" width="6" style="517" customWidth="1"/>
    <col min="11780" max="11780" width="8.1796875" style="517" customWidth="1"/>
    <col min="11781" max="11782" width="10.54296875" style="517" customWidth="1"/>
    <col min="11783" max="12032" width="9.1796875" style="517"/>
    <col min="12033" max="12033" width="4.54296875" style="517" customWidth="1"/>
    <col min="12034" max="12034" width="56.7265625" style="517" customWidth="1"/>
    <col min="12035" max="12035" width="6" style="517" customWidth="1"/>
    <col min="12036" max="12036" width="8.1796875" style="517" customWidth="1"/>
    <col min="12037" max="12038" width="10.54296875" style="517" customWidth="1"/>
    <col min="12039" max="12288" width="9.1796875" style="517"/>
    <col min="12289" max="12289" width="4.54296875" style="517" customWidth="1"/>
    <col min="12290" max="12290" width="56.7265625" style="517" customWidth="1"/>
    <col min="12291" max="12291" width="6" style="517" customWidth="1"/>
    <col min="12292" max="12292" width="8.1796875" style="517" customWidth="1"/>
    <col min="12293" max="12294" width="10.54296875" style="517" customWidth="1"/>
    <col min="12295" max="12544" width="9.1796875" style="517"/>
    <col min="12545" max="12545" width="4.54296875" style="517" customWidth="1"/>
    <col min="12546" max="12546" width="56.7265625" style="517" customWidth="1"/>
    <col min="12547" max="12547" width="6" style="517" customWidth="1"/>
    <col min="12548" max="12548" width="8.1796875" style="517" customWidth="1"/>
    <col min="12549" max="12550" width="10.54296875" style="517" customWidth="1"/>
    <col min="12551" max="12800" width="9.1796875" style="517"/>
    <col min="12801" max="12801" width="4.54296875" style="517" customWidth="1"/>
    <col min="12802" max="12802" width="56.7265625" style="517" customWidth="1"/>
    <col min="12803" max="12803" width="6" style="517" customWidth="1"/>
    <col min="12804" max="12804" width="8.1796875" style="517" customWidth="1"/>
    <col min="12805" max="12806" width="10.54296875" style="517" customWidth="1"/>
    <col min="12807" max="13056" width="9.1796875" style="517"/>
    <col min="13057" max="13057" width="4.54296875" style="517" customWidth="1"/>
    <col min="13058" max="13058" width="56.7265625" style="517" customWidth="1"/>
    <col min="13059" max="13059" width="6" style="517" customWidth="1"/>
    <col min="13060" max="13060" width="8.1796875" style="517" customWidth="1"/>
    <col min="13061" max="13062" width="10.54296875" style="517" customWidth="1"/>
    <col min="13063" max="13312" width="9.1796875" style="517"/>
    <col min="13313" max="13313" width="4.54296875" style="517" customWidth="1"/>
    <col min="13314" max="13314" width="56.7265625" style="517" customWidth="1"/>
    <col min="13315" max="13315" width="6" style="517" customWidth="1"/>
    <col min="13316" max="13316" width="8.1796875" style="517" customWidth="1"/>
    <col min="13317" max="13318" width="10.54296875" style="517" customWidth="1"/>
    <col min="13319" max="13568" width="9.1796875" style="517"/>
    <col min="13569" max="13569" width="4.54296875" style="517" customWidth="1"/>
    <col min="13570" max="13570" width="56.7265625" style="517" customWidth="1"/>
    <col min="13571" max="13571" width="6" style="517" customWidth="1"/>
    <col min="13572" max="13572" width="8.1796875" style="517" customWidth="1"/>
    <col min="13573" max="13574" width="10.54296875" style="517" customWidth="1"/>
    <col min="13575" max="13824" width="9.1796875" style="517"/>
    <col min="13825" max="13825" width="4.54296875" style="517" customWidth="1"/>
    <col min="13826" max="13826" width="56.7265625" style="517" customWidth="1"/>
    <col min="13827" max="13827" width="6" style="517" customWidth="1"/>
    <col min="13828" max="13828" width="8.1796875" style="517" customWidth="1"/>
    <col min="13829" max="13830" width="10.54296875" style="517" customWidth="1"/>
    <col min="13831" max="14080" width="9.1796875" style="517"/>
    <col min="14081" max="14081" width="4.54296875" style="517" customWidth="1"/>
    <col min="14082" max="14082" width="56.7265625" style="517" customWidth="1"/>
    <col min="14083" max="14083" width="6" style="517" customWidth="1"/>
    <col min="14084" max="14084" width="8.1796875" style="517" customWidth="1"/>
    <col min="14085" max="14086" width="10.54296875" style="517" customWidth="1"/>
    <col min="14087" max="14336" width="9.1796875" style="517"/>
    <col min="14337" max="14337" width="4.54296875" style="517" customWidth="1"/>
    <col min="14338" max="14338" width="56.7265625" style="517" customWidth="1"/>
    <col min="14339" max="14339" width="6" style="517" customWidth="1"/>
    <col min="14340" max="14340" width="8.1796875" style="517" customWidth="1"/>
    <col min="14341" max="14342" width="10.54296875" style="517" customWidth="1"/>
    <col min="14343" max="14592" width="9.1796875" style="517"/>
    <col min="14593" max="14593" width="4.54296875" style="517" customWidth="1"/>
    <col min="14594" max="14594" width="56.7265625" style="517" customWidth="1"/>
    <col min="14595" max="14595" width="6" style="517" customWidth="1"/>
    <col min="14596" max="14596" width="8.1796875" style="517" customWidth="1"/>
    <col min="14597" max="14598" width="10.54296875" style="517" customWidth="1"/>
    <col min="14599" max="14848" width="9.1796875" style="517"/>
    <col min="14849" max="14849" width="4.54296875" style="517" customWidth="1"/>
    <col min="14850" max="14850" width="56.7265625" style="517" customWidth="1"/>
    <col min="14851" max="14851" width="6" style="517" customWidth="1"/>
    <col min="14852" max="14852" width="8.1796875" style="517" customWidth="1"/>
    <col min="14853" max="14854" width="10.54296875" style="517" customWidth="1"/>
    <col min="14855" max="15104" width="9.1796875" style="517"/>
    <col min="15105" max="15105" width="4.54296875" style="517" customWidth="1"/>
    <col min="15106" max="15106" width="56.7265625" style="517" customWidth="1"/>
    <col min="15107" max="15107" width="6" style="517" customWidth="1"/>
    <col min="15108" max="15108" width="8.1796875" style="517" customWidth="1"/>
    <col min="15109" max="15110" width="10.54296875" style="517" customWidth="1"/>
    <col min="15111" max="15360" width="9.1796875" style="517"/>
    <col min="15361" max="15361" width="4.54296875" style="517" customWidth="1"/>
    <col min="15362" max="15362" width="56.7265625" style="517" customWidth="1"/>
    <col min="15363" max="15363" width="6" style="517" customWidth="1"/>
    <col min="15364" max="15364" width="8.1796875" style="517" customWidth="1"/>
    <col min="15365" max="15366" width="10.54296875" style="517" customWidth="1"/>
    <col min="15367" max="15616" width="9.1796875" style="517"/>
    <col min="15617" max="15617" width="4.54296875" style="517" customWidth="1"/>
    <col min="15618" max="15618" width="56.7265625" style="517" customWidth="1"/>
    <col min="15619" max="15619" width="6" style="517" customWidth="1"/>
    <col min="15620" max="15620" width="8.1796875" style="517" customWidth="1"/>
    <col min="15621" max="15622" width="10.54296875" style="517" customWidth="1"/>
    <col min="15623" max="15872" width="9.1796875" style="517"/>
    <col min="15873" max="15873" width="4.54296875" style="517" customWidth="1"/>
    <col min="15874" max="15874" width="56.7265625" style="517" customWidth="1"/>
    <col min="15875" max="15875" width="6" style="517" customWidth="1"/>
    <col min="15876" max="15876" width="8.1796875" style="517" customWidth="1"/>
    <col min="15877" max="15878" width="10.54296875" style="517" customWidth="1"/>
    <col min="15879" max="16128" width="9.1796875" style="517"/>
    <col min="16129" max="16129" width="4.54296875" style="517" customWidth="1"/>
    <col min="16130" max="16130" width="56.7265625" style="517" customWidth="1"/>
    <col min="16131" max="16131" width="6" style="517" customWidth="1"/>
    <col min="16132" max="16132" width="8.1796875" style="517" customWidth="1"/>
    <col min="16133" max="16134" width="10.54296875" style="517" customWidth="1"/>
    <col min="16135" max="16384" width="9.1796875" style="517"/>
  </cols>
  <sheetData>
    <row r="1" spans="1:7" s="490" customFormat="1">
      <c r="A1" s="486"/>
      <c r="B1" s="487"/>
      <c r="C1" s="488"/>
      <c r="D1" s="488"/>
      <c r="E1" s="511"/>
      <c r="F1" s="511"/>
    </row>
    <row r="2" spans="1:7" s="490" customFormat="1" ht="25.5">
      <c r="A2" s="521" t="s">
        <v>1019</v>
      </c>
      <c r="B2" s="522" t="s">
        <v>1020</v>
      </c>
      <c r="C2" s="523" t="s">
        <v>1021</v>
      </c>
      <c r="D2" s="620" t="s">
        <v>232</v>
      </c>
      <c r="E2" s="621" t="s">
        <v>1022</v>
      </c>
      <c r="F2" s="622" t="s">
        <v>1023</v>
      </c>
      <c r="G2" s="1026" t="s">
        <v>1372</v>
      </c>
    </row>
    <row r="3" spans="1:7" s="555" customFormat="1">
      <c r="A3" s="684"/>
      <c r="B3" s="681"/>
      <c r="C3" s="680"/>
      <c r="D3" s="680"/>
      <c r="E3" s="725"/>
      <c r="F3" s="726"/>
    </row>
    <row r="4" spans="1:7" s="555" customFormat="1">
      <c r="A4" s="727" t="s">
        <v>1257</v>
      </c>
      <c r="B4" s="681" t="s">
        <v>1258</v>
      </c>
      <c r="C4" s="643"/>
      <c r="D4" s="643"/>
      <c r="E4" s="689"/>
      <c r="F4" s="689"/>
    </row>
    <row r="5" spans="1:7" s="555" customFormat="1">
      <c r="A5" s="727"/>
      <c r="B5" s="681"/>
      <c r="C5" s="643"/>
      <c r="D5" s="643"/>
      <c r="E5" s="689"/>
      <c r="F5" s="689"/>
    </row>
    <row r="6" spans="1:7" s="555" customFormat="1" ht="52">
      <c r="A6" s="727"/>
      <c r="B6" s="681" t="s">
        <v>1259</v>
      </c>
      <c r="C6" s="643"/>
      <c r="D6" s="643"/>
      <c r="E6" s="689"/>
      <c r="F6" s="689"/>
      <c r="G6" s="796"/>
    </row>
    <row r="7" spans="1:7" s="555" customFormat="1">
      <c r="A7" s="727"/>
      <c r="B7" s="681"/>
      <c r="C7" s="643"/>
      <c r="D7" s="643"/>
      <c r="E7" s="689"/>
      <c r="F7" s="689"/>
      <c r="G7" s="796"/>
    </row>
    <row r="8" spans="1:7" s="632" customFormat="1" ht="75">
      <c r="A8" s="588">
        <v>1</v>
      </c>
      <c r="B8" s="663" t="s">
        <v>1260</v>
      </c>
      <c r="C8" s="696" t="s">
        <v>868</v>
      </c>
      <c r="D8" s="697">
        <v>1</v>
      </c>
      <c r="E8" s="791">
        <v>0</v>
      </c>
      <c r="F8" s="636">
        <f>E8*D8</f>
        <v>0</v>
      </c>
      <c r="G8" s="1027"/>
    </row>
    <row r="9" spans="1:7" s="632" customFormat="1" ht="12.5">
      <c r="A9" s="588"/>
      <c r="B9" s="663"/>
      <c r="C9" s="696"/>
      <c r="D9" s="697"/>
      <c r="E9" s="699"/>
      <c r="F9" s="636"/>
      <c r="G9" s="1027"/>
    </row>
    <row r="10" spans="1:7" s="632" customFormat="1" ht="62.5">
      <c r="A10" s="588">
        <f>COUNT($A$8:A8)+1</f>
        <v>2</v>
      </c>
      <c r="B10" s="663" t="s">
        <v>1261</v>
      </c>
      <c r="C10" s="696" t="s">
        <v>868</v>
      </c>
      <c r="D10" s="697">
        <v>1</v>
      </c>
      <c r="E10" s="791">
        <v>0</v>
      </c>
      <c r="F10" s="636">
        <f>E10*D10</f>
        <v>0</v>
      </c>
      <c r="G10" s="1027"/>
    </row>
    <row r="11" spans="1:7" s="632" customFormat="1" ht="12.5">
      <c r="A11" s="588"/>
      <c r="B11" s="663"/>
      <c r="C11" s="696"/>
      <c r="D11" s="697"/>
      <c r="E11" s="699"/>
      <c r="F11" s="636"/>
      <c r="G11" s="1027"/>
    </row>
    <row r="12" spans="1:7" s="632" customFormat="1" ht="37.5">
      <c r="A12" s="588">
        <f>COUNT($A$8:A10)+1</f>
        <v>3</v>
      </c>
      <c r="B12" s="663" t="s">
        <v>1262</v>
      </c>
      <c r="C12" s="696" t="s">
        <v>17</v>
      </c>
      <c r="D12" s="697">
        <v>4</v>
      </c>
      <c r="E12" s="791">
        <v>0</v>
      </c>
      <c r="F12" s="636">
        <f>E12*D12</f>
        <v>0</v>
      </c>
      <c r="G12" s="1027"/>
    </row>
    <row r="13" spans="1:7" s="632" customFormat="1" ht="12.5">
      <c r="A13" s="588"/>
      <c r="B13" s="663"/>
      <c r="C13" s="696"/>
      <c r="D13" s="697"/>
      <c r="E13" s="699"/>
      <c r="F13" s="636"/>
      <c r="G13" s="1027"/>
    </row>
    <row r="14" spans="1:7" s="632" customFormat="1" ht="50">
      <c r="A14" s="588">
        <f>COUNT($A$4:A13)+1</f>
        <v>4</v>
      </c>
      <c r="B14" s="663" t="s">
        <v>1263</v>
      </c>
      <c r="C14" s="696" t="s">
        <v>17</v>
      </c>
      <c r="D14" s="697">
        <v>3</v>
      </c>
      <c r="E14" s="791">
        <v>0</v>
      </c>
      <c r="F14" s="636">
        <f>E14*D14</f>
        <v>0</v>
      </c>
      <c r="G14" s="1027"/>
    </row>
    <row r="15" spans="1:7" s="632" customFormat="1" ht="12.5">
      <c r="A15" s="588"/>
      <c r="B15" s="663"/>
      <c r="C15" s="696"/>
      <c r="D15" s="697"/>
      <c r="E15" s="699"/>
      <c r="F15" s="636"/>
      <c r="G15" s="1027"/>
    </row>
    <row r="16" spans="1:7" s="632" customFormat="1" ht="37.5">
      <c r="A16" s="588">
        <f>COUNT($A$4:A15)+1</f>
        <v>5</v>
      </c>
      <c r="B16" s="663" t="s">
        <v>1264</v>
      </c>
      <c r="C16" s="696" t="s">
        <v>872</v>
      </c>
      <c r="D16" s="697">
        <v>85</v>
      </c>
      <c r="E16" s="791">
        <v>0</v>
      </c>
      <c r="F16" s="636">
        <f>E16*D16</f>
        <v>0</v>
      </c>
      <c r="G16" s="1027"/>
    </row>
    <row r="17" spans="1:7" s="632" customFormat="1" ht="12.5">
      <c r="A17" s="588"/>
      <c r="B17" s="663"/>
      <c r="C17" s="696"/>
      <c r="D17" s="697"/>
      <c r="E17" s="699"/>
      <c r="F17" s="636"/>
      <c r="G17" s="1027"/>
    </row>
    <row r="18" spans="1:7" s="632" customFormat="1" ht="25">
      <c r="A18" s="588">
        <f>COUNT($A$4:A17)+1</f>
        <v>6</v>
      </c>
      <c r="B18" s="663" t="s">
        <v>1220</v>
      </c>
      <c r="C18" s="696" t="s">
        <v>872</v>
      </c>
      <c r="D18" s="697">
        <v>60</v>
      </c>
      <c r="E18" s="791">
        <v>0</v>
      </c>
      <c r="F18" s="636">
        <f>E18*D18</f>
        <v>0</v>
      </c>
      <c r="G18" s="1027"/>
    </row>
    <row r="19" spans="1:7" s="632" customFormat="1" ht="12.5">
      <c r="A19" s="588"/>
      <c r="B19" s="663"/>
      <c r="C19" s="696"/>
      <c r="D19" s="697"/>
      <c r="E19" s="699"/>
      <c r="F19" s="636"/>
      <c r="G19" s="1027"/>
    </row>
    <row r="20" spans="1:7" s="632" customFormat="1" ht="25">
      <c r="A20" s="588">
        <f>COUNT($A$4:A19)+1</f>
        <v>7</v>
      </c>
      <c r="B20" s="663" t="s">
        <v>1265</v>
      </c>
      <c r="C20" s="696" t="s">
        <v>868</v>
      </c>
      <c r="D20" s="697">
        <v>1</v>
      </c>
      <c r="E20" s="791">
        <v>0</v>
      </c>
      <c r="F20" s="636">
        <f>E20*D20</f>
        <v>0</v>
      </c>
      <c r="G20" s="1027"/>
    </row>
    <row r="21" spans="1:7" s="632" customFormat="1" ht="12.5">
      <c r="A21" s="588"/>
      <c r="B21" s="663"/>
      <c r="C21" s="696"/>
      <c r="D21" s="697"/>
      <c r="E21" s="699"/>
      <c r="F21" s="636"/>
      <c r="G21" s="1027"/>
    </row>
    <row r="22" spans="1:7" s="632" customFormat="1" ht="37.5">
      <c r="A22" s="588">
        <f>COUNT($A$4:A21)+1</f>
        <v>8</v>
      </c>
      <c r="B22" s="663" t="s">
        <v>1266</v>
      </c>
      <c r="C22" s="696" t="s">
        <v>868</v>
      </c>
      <c r="D22" s="697">
        <v>1</v>
      </c>
      <c r="E22" s="791">
        <v>0</v>
      </c>
      <c r="F22" s="636">
        <f>E22*D22</f>
        <v>0</v>
      </c>
      <c r="G22" s="1027"/>
    </row>
    <row r="23" spans="1:7" s="632" customFormat="1" ht="12.5">
      <c r="A23" s="588"/>
      <c r="B23" s="663"/>
      <c r="C23" s="696"/>
      <c r="D23" s="697"/>
      <c r="E23" s="699"/>
      <c r="F23" s="636"/>
      <c r="G23" s="1027"/>
    </row>
    <row r="24" spans="1:7" s="632" customFormat="1" ht="12.5">
      <c r="A24" s="588">
        <f>COUNT($A$4:A23)+1</f>
        <v>9</v>
      </c>
      <c r="B24" s="663" t="s">
        <v>1267</v>
      </c>
      <c r="C24" s="696" t="s">
        <v>868</v>
      </c>
      <c r="D24" s="697">
        <v>1</v>
      </c>
      <c r="E24" s="791">
        <v>0</v>
      </c>
      <c r="F24" s="636">
        <f>E24*D24</f>
        <v>0</v>
      </c>
      <c r="G24" s="1027"/>
    </row>
    <row r="25" spans="1:7" s="632" customFormat="1" ht="12.5">
      <c r="A25" s="588"/>
      <c r="B25" s="663"/>
      <c r="C25" s="696"/>
      <c r="D25" s="728"/>
      <c r="E25" s="891"/>
      <c r="F25" s="636"/>
      <c r="G25" s="1027"/>
    </row>
    <row r="26" spans="1:7" s="632" customFormat="1" ht="37.5">
      <c r="A26" s="588">
        <v>10</v>
      </c>
      <c r="B26" s="663" t="s">
        <v>1254</v>
      </c>
      <c r="C26" s="696"/>
      <c r="D26" s="715">
        <v>0.03</v>
      </c>
      <c r="E26" s="891"/>
      <c r="F26" s="702">
        <f>SUM(F8:F25)*D26</f>
        <v>0</v>
      </c>
      <c r="G26" s="1027"/>
    </row>
    <row r="27" spans="1:7" s="555" customFormat="1">
      <c r="A27" s="727"/>
      <c r="B27" s="681"/>
      <c r="C27" s="643"/>
      <c r="D27" s="643"/>
      <c r="E27" s="901"/>
      <c r="F27" s="689"/>
    </row>
    <row r="28" spans="1:7" s="729" customFormat="1" ht="12.5">
      <c r="A28" s="588"/>
      <c r="B28" s="663"/>
      <c r="C28" s="696"/>
      <c r="D28" s="697"/>
      <c r="E28" s="698"/>
      <c r="F28" s="638"/>
    </row>
    <row r="29" spans="1:7" s="719" customFormat="1" ht="13.5" thickBot="1">
      <c r="A29" s="730" t="s">
        <v>1257</v>
      </c>
      <c r="B29" s="721" t="s">
        <v>1268</v>
      </c>
      <c r="C29" s="731"/>
      <c r="D29" s="723"/>
      <c r="E29" s="731"/>
      <c r="F29" s="724">
        <f>SUM(F8:F28)</f>
        <v>0</v>
      </c>
    </row>
    <row r="30" spans="1:7" s="555" customFormat="1" ht="13.5" thickTop="1">
      <c r="A30" s="727"/>
      <c r="B30" s="681"/>
      <c r="C30" s="643"/>
      <c r="D30" s="643"/>
      <c r="E30" s="689"/>
      <c r="F30" s="689"/>
    </row>
    <row r="31" spans="1:7" s="555" customFormat="1">
      <c r="A31" s="727"/>
      <c r="B31" s="681"/>
      <c r="C31" s="643"/>
      <c r="D31" s="643"/>
      <c r="E31" s="689"/>
      <c r="F31" s="689"/>
    </row>
  </sheetData>
  <sheetProtection algorithmName="SHA-512" hashValue="oewRO4/oYIuqno/QG0XqmKvji3jFIY1xzFQZk4kdul9B53M/hc4aTKsapsiVsG0NrBDgy+ajZY9YARQJWVxAWg==" saltValue="4s+wTI844OtDKPpeqZVlIQ==" spinCount="100000" sheet="1" selectLockedCells="1"/>
  <pageMargins left="0.6692913385826772" right="0.15748031496062992" top="0.59055118110236227" bottom="0.59055118110236227" header="0.51181102362204722" footer="0.31496062992125984"/>
  <pageSetup paperSize="9" orientation="portrait" blackAndWhite="1" horizontalDpi="300" verticalDpi="300" r:id="rId1"/>
  <headerFooter alignWithMargins="0">
    <oddFooter>Stran &amp;P od &amp;N</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view="pageLayout" zoomScaleNormal="100" zoomScaleSheetLayoutView="100" workbookViewId="0">
      <selection activeCell="E9" sqref="E9"/>
    </sheetView>
  </sheetViews>
  <sheetFormatPr defaultRowHeight="13"/>
  <cols>
    <col min="1" max="1" width="4.54296875" style="486" customWidth="1"/>
    <col min="2" max="2" width="55" style="497" customWidth="1"/>
    <col min="3" max="3" width="6.453125" style="488" customWidth="1"/>
    <col min="4" max="4" width="8.1796875" style="488" customWidth="1"/>
    <col min="5" max="6" width="10.54296875" style="488" customWidth="1"/>
    <col min="7" max="256" width="9.1796875" style="517"/>
    <col min="257" max="257" width="4.54296875" style="517" customWidth="1"/>
    <col min="258" max="258" width="55" style="517" customWidth="1"/>
    <col min="259" max="259" width="6.453125" style="517" customWidth="1"/>
    <col min="260" max="260" width="8.1796875" style="517" customWidth="1"/>
    <col min="261" max="262" width="10.54296875" style="517" customWidth="1"/>
    <col min="263" max="512" width="9.1796875" style="517"/>
    <col min="513" max="513" width="4.54296875" style="517" customWidth="1"/>
    <col min="514" max="514" width="55" style="517" customWidth="1"/>
    <col min="515" max="515" width="6.453125" style="517" customWidth="1"/>
    <col min="516" max="516" width="8.1796875" style="517" customWidth="1"/>
    <col min="517" max="518" width="10.54296875" style="517" customWidth="1"/>
    <col min="519" max="768" width="9.1796875" style="517"/>
    <col min="769" max="769" width="4.54296875" style="517" customWidth="1"/>
    <col min="770" max="770" width="55" style="517" customWidth="1"/>
    <col min="771" max="771" width="6.453125" style="517" customWidth="1"/>
    <col min="772" max="772" width="8.1796875" style="517" customWidth="1"/>
    <col min="773" max="774" width="10.54296875" style="517" customWidth="1"/>
    <col min="775" max="1024" width="9.1796875" style="517"/>
    <col min="1025" max="1025" width="4.54296875" style="517" customWidth="1"/>
    <col min="1026" max="1026" width="55" style="517" customWidth="1"/>
    <col min="1027" max="1027" width="6.453125" style="517" customWidth="1"/>
    <col min="1028" max="1028" width="8.1796875" style="517" customWidth="1"/>
    <col min="1029" max="1030" width="10.54296875" style="517" customWidth="1"/>
    <col min="1031" max="1280" width="9.1796875" style="517"/>
    <col min="1281" max="1281" width="4.54296875" style="517" customWidth="1"/>
    <col min="1282" max="1282" width="55" style="517" customWidth="1"/>
    <col min="1283" max="1283" width="6.453125" style="517" customWidth="1"/>
    <col min="1284" max="1284" width="8.1796875" style="517" customWidth="1"/>
    <col min="1285" max="1286" width="10.54296875" style="517" customWidth="1"/>
    <col min="1287" max="1536" width="9.1796875" style="517"/>
    <col min="1537" max="1537" width="4.54296875" style="517" customWidth="1"/>
    <col min="1538" max="1538" width="55" style="517" customWidth="1"/>
    <col min="1539" max="1539" width="6.453125" style="517" customWidth="1"/>
    <col min="1540" max="1540" width="8.1796875" style="517" customWidth="1"/>
    <col min="1541" max="1542" width="10.54296875" style="517" customWidth="1"/>
    <col min="1543" max="1792" width="9.1796875" style="517"/>
    <col min="1793" max="1793" width="4.54296875" style="517" customWidth="1"/>
    <col min="1794" max="1794" width="55" style="517" customWidth="1"/>
    <col min="1795" max="1795" width="6.453125" style="517" customWidth="1"/>
    <col min="1796" max="1796" width="8.1796875" style="517" customWidth="1"/>
    <col min="1797" max="1798" width="10.54296875" style="517" customWidth="1"/>
    <col min="1799" max="2048" width="9.1796875" style="517"/>
    <col min="2049" max="2049" width="4.54296875" style="517" customWidth="1"/>
    <col min="2050" max="2050" width="55" style="517" customWidth="1"/>
    <col min="2051" max="2051" width="6.453125" style="517" customWidth="1"/>
    <col min="2052" max="2052" width="8.1796875" style="517" customWidth="1"/>
    <col min="2053" max="2054" width="10.54296875" style="517" customWidth="1"/>
    <col min="2055" max="2304" width="9.1796875" style="517"/>
    <col min="2305" max="2305" width="4.54296875" style="517" customWidth="1"/>
    <col min="2306" max="2306" width="55" style="517" customWidth="1"/>
    <col min="2307" max="2307" width="6.453125" style="517" customWidth="1"/>
    <col min="2308" max="2308" width="8.1796875" style="517" customWidth="1"/>
    <col min="2309" max="2310" width="10.54296875" style="517" customWidth="1"/>
    <col min="2311" max="2560" width="9.1796875" style="517"/>
    <col min="2561" max="2561" width="4.54296875" style="517" customWidth="1"/>
    <col min="2562" max="2562" width="55" style="517" customWidth="1"/>
    <col min="2563" max="2563" width="6.453125" style="517" customWidth="1"/>
    <col min="2564" max="2564" width="8.1796875" style="517" customWidth="1"/>
    <col min="2565" max="2566" width="10.54296875" style="517" customWidth="1"/>
    <col min="2567" max="2816" width="9.1796875" style="517"/>
    <col min="2817" max="2817" width="4.54296875" style="517" customWidth="1"/>
    <col min="2818" max="2818" width="55" style="517" customWidth="1"/>
    <col min="2819" max="2819" width="6.453125" style="517" customWidth="1"/>
    <col min="2820" max="2820" width="8.1796875" style="517" customWidth="1"/>
    <col min="2821" max="2822" width="10.54296875" style="517" customWidth="1"/>
    <col min="2823" max="3072" width="9.1796875" style="517"/>
    <col min="3073" max="3073" width="4.54296875" style="517" customWidth="1"/>
    <col min="3074" max="3074" width="55" style="517" customWidth="1"/>
    <col min="3075" max="3075" width="6.453125" style="517" customWidth="1"/>
    <col min="3076" max="3076" width="8.1796875" style="517" customWidth="1"/>
    <col min="3077" max="3078" width="10.54296875" style="517" customWidth="1"/>
    <col min="3079" max="3328" width="9.1796875" style="517"/>
    <col min="3329" max="3329" width="4.54296875" style="517" customWidth="1"/>
    <col min="3330" max="3330" width="55" style="517" customWidth="1"/>
    <col min="3331" max="3331" width="6.453125" style="517" customWidth="1"/>
    <col min="3332" max="3332" width="8.1796875" style="517" customWidth="1"/>
    <col min="3333" max="3334" width="10.54296875" style="517" customWidth="1"/>
    <col min="3335" max="3584" width="9.1796875" style="517"/>
    <col min="3585" max="3585" width="4.54296875" style="517" customWidth="1"/>
    <col min="3586" max="3586" width="55" style="517" customWidth="1"/>
    <col min="3587" max="3587" width="6.453125" style="517" customWidth="1"/>
    <col min="3588" max="3588" width="8.1796875" style="517" customWidth="1"/>
    <col min="3589" max="3590" width="10.54296875" style="517" customWidth="1"/>
    <col min="3591" max="3840" width="9.1796875" style="517"/>
    <col min="3841" max="3841" width="4.54296875" style="517" customWidth="1"/>
    <col min="3842" max="3842" width="55" style="517" customWidth="1"/>
    <col min="3843" max="3843" width="6.453125" style="517" customWidth="1"/>
    <col min="3844" max="3844" width="8.1796875" style="517" customWidth="1"/>
    <col min="3845" max="3846" width="10.54296875" style="517" customWidth="1"/>
    <col min="3847" max="4096" width="9.1796875" style="517"/>
    <col min="4097" max="4097" width="4.54296875" style="517" customWidth="1"/>
    <col min="4098" max="4098" width="55" style="517" customWidth="1"/>
    <col min="4099" max="4099" width="6.453125" style="517" customWidth="1"/>
    <col min="4100" max="4100" width="8.1796875" style="517" customWidth="1"/>
    <col min="4101" max="4102" width="10.54296875" style="517" customWidth="1"/>
    <col min="4103" max="4352" width="9.1796875" style="517"/>
    <col min="4353" max="4353" width="4.54296875" style="517" customWidth="1"/>
    <col min="4354" max="4354" width="55" style="517" customWidth="1"/>
    <col min="4355" max="4355" width="6.453125" style="517" customWidth="1"/>
    <col min="4356" max="4356" width="8.1796875" style="517" customWidth="1"/>
    <col min="4357" max="4358" width="10.54296875" style="517" customWidth="1"/>
    <col min="4359" max="4608" width="9.1796875" style="517"/>
    <col min="4609" max="4609" width="4.54296875" style="517" customWidth="1"/>
    <col min="4610" max="4610" width="55" style="517" customWidth="1"/>
    <col min="4611" max="4611" width="6.453125" style="517" customWidth="1"/>
    <col min="4612" max="4612" width="8.1796875" style="517" customWidth="1"/>
    <col min="4613" max="4614" width="10.54296875" style="517" customWidth="1"/>
    <col min="4615" max="4864" width="9.1796875" style="517"/>
    <col min="4865" max="4865" width="4.54296875" style="517" customWidth="1"/>
    <col min="4866" max="4866" width="55" style="517" customWidth="1"/>
    <col min="4867" max="4867" width="6.453125" style="517" customWidth="1"/>
    <col min="4868" max="4868" width="8.1796875" style="517" customWidth="1"/>
    <col min="4869" max="4870" width="10.54296875" style="517" customWidth="1"/>
    <col min="4871" max="5120" width="9.1796875" style="517"/>
    <col min="5121" max="5121" width="4.54296875" style="517" customWidth="1"/>
    <col min="5122" max="5122" width="55" style="517" customWidth="1"/>
    <col min="5123" max="5123" width="6.453125" style="517" customWidth="1"/>
    <col min="5124" max="5124" width="8.1796875" style="517" customWidth="1"/>
    <col min="5125" max="5126" width="10.54296875" style="517" customWidth="1"/>
    <col min="5127" max="5376" width="9.1796875" style="517"/>
    <col min="5377" max="5377" width="4.54296875" style="517" customWidth="1"/>
    <col min="5378" max="5378" width="55" style="517" customWidth="1"/>
    <col min="5379" max="5379" width="6.453125" style="517" customWidth="1"/>
    <col min="5380" max="5380" width="8.1796875" style="517" customWidth="1"/>
    <col min="5381" max="5382" width="10.54296875" style="517" customWidth="1"/>
    <col min="5383" max="5632" width="9.1796875" style="517"/>
    <col min="5633" max="5633" width="4.54296875" style="517" customWidth="1"/>
    <col min="5634" max="5634" width="55" style="517" customWidth="1"/>
    <col min="5635" max="5635" width="6.453125" style="517" customWidth="1"/>
    <col min="5636" max="5636" width="8.1796875" style="517" customWidth="1"/>
    <col min="5637" max="5638" width="10.54296875" style="517" customWidth="1"/>
    <col min="5639" max="5888" width="9.1796875" style="517"/>
    <col min="5889" max="5889" width="4.54296875" style="517" customWidth="1"/>
    <col min="5890" max="5890" width="55" style="517" customWidth="1"/>
    <col min="5891" max="5891" width="6.453125" style="517" customWidth="1"/>
    <col min="5892" max="5892" width="8.1796875" style="517" customWidth="1"/>
    <col min="5893" max="5894" width="10.54296875" style="517" customWidth="1"/>
    <col min="5895" max="6144" width="9.1796875" style="517"/>
    <col min="6145" max="6145" width="4.54296875" style="517" customWidth="1"/>
    <col min="6146" max="6146" width="55" style="517" customWidth="1"/>
    <col min="6147" max="6147" width="6.453125" style="517" customWidth="1"/>
    <col min="6148" max="6148" width="8.1796875" style="517" customWidth="1"/>
    <col min="6149" max="6150" width="10.54296875" style="517" customWidth="1"/>
    <col min="6151" max="6400" width="9.1796875" style="517"/>
    <col min="6401" max="6401" width="4.54296875" style="517" customWidth="1"/>
    <col min="6402" max="6402" width="55" style="517" customWidth="1"/>
    <col min="6403" max="6403" width="6.453125" style="517" customWidth="1"/>
    <col min="6404" max="6404" width="8.1796875" style="517" customWidth="1"/>
    <col min="6405" max="6406" width="10.54296875" style="517" customWidth="1"/>
    <col min="6407" max="6656" width="9.1796875" style="517"/>
    <col min="6657" max="6657" width="4.54296875" style="517" customWidth="1"/>
    <col min="6658" max="6658" width="55" style="517" customWidth="1"/>
    <col min="6659" max="6659" width="6.453125" style="517" customWidth="1"/>
    <col min="6660" max="6660" width="8.1796875" style="517" customWidth="1"/>
    <col min="6661" max="6662" width="10.54296875" style="517" customWidth="1"/>
    <col min="6663" max="6912" width="9.1796875" style="517"/>
    <col min="6913" max="6913" width="4.54296875" style="517" customWidth="1"/>
    <col min="6914" max="6914" width="55" style="517" customWidth="1"/>
    <col min="6915" max="6915" width="6.453125" style="517" customWidth="1"/>
    <col min="6916" max="6916" width="8.1796875" style="517" customWidth="1"/>
    <col min="6917" max="6918" width="10.54296875" style="517" customWidth="1"/>
    <col min="6919" max="7168" width="9.1796875" style="517"/>
    <col min="7169" max="7169" width="4.54296875" style="517" customWidth="1"/>
    <col min="7170" max="7170" width="55" style="517" customWidth="1"/>
    <col min="7171" max="7171" width="6.453125" style="517" customWidth="1"/>
    <col min="7172" max="7172" width="8.1796875" style="517" customWidth="1"/>
    <col min="7173" max="7174" width="10.54296875" style="517" customWidth="1"/>
    <col min="7175" max="7424" width="9.1796875" style="517"/>
    <col min="7425" max="7425" width="4.54296875" style="517" customWidth="1"/>
    <col min="7426" max="7426" width="55" style="517" customWidth="1"/>
    <col min="7427" max="7427" width="6.453125" style="517" customWidth="1"/>
    <col min="7428" max="7428" width="8.1796875" style="517" customWidth="1"/>
    <col min="7429" max="7430" width="10.54296875" style="517" customWidth="1"/>
    <col min="7431" max="7680" width="9.1796875" style="517"/>
    <col min="7681" max="7681" width="4.54296875" style="517" customWidth="1"/>
    <col min="7682" max="7682" width="55" style="517" customWidth="1"/>
    <col min="7683" max="7683" width="6.453125" style="517" customWidth="1"/>
    <col min="7684" max="7684" width="8.1796875" style="517" customWidth="1"/>
    <col min="7685" max="7686" width="10.54296875" style="517" customWidth="1"/>
    <col min="7687" max="7936" width="9.1796875" style="517"/>
    <col min="7937" max="7937" width="4.54296875" style="517" customWidth="1"/>
    <col min="7938" max="7938" width="55" style="517" customWidth="1"/>
    <col min="7939" max="7939" width="6.453125" style="517" customWidth="1"/>
    <col min="7940" max="7940" width="8.1796875" style="517" customWidth="1"/>
    <col min="7941" max="7942" width="10.54296875" style="517" customWidth="1"/>
    <col min="7943" max="8192" width="9.1796875" style="517"/>
    <col min="8193" max="8193" width="4.54296875" style="517" customWidth="1"/>
    <col min="8194" max="8194" width="55" style="517" customWidth="1"/>
    <col min="8195" max="8195" width="6.453125" style="517" customWidth="1"/>
    <col min="8196" max="8196" width="8.1796875" style="517" customWidth="1"/>
    <col min="8197" max="8198" width="10.54296875" style="517" customWidth="1"/>
    <col min="8199" max="8448" width="9.1796875" style="517"/>
    <col min="8449" max="8449" width="4.54296875" style="517" customWidth="1"/>
    <col min="8450" max="8450" width="55" style="517" customWidth="1"/>
    <col min="8451" max="8451" width="6.453125" style="517" customWidth="1"/>
    <col min="8452" max="8452" width="8.1796875" style="517" customWidth="1"/>
    <col min="8453" max="8454" width="10.54296875" style="517" customWidth="1"/>
    <col min="8455" max="8704" width="9.1796875" style="517"/>
    <col min="8705" max="8705" width="4.54296875" style="517" customWidth="1"/>
    <col min="8706" max="8706" width="55" style="517" customWidth="1"/>
    <col min="8707" max="8707" width="6.453125" style="517" customWidth="1"/>
    <col min="8708" max="8708" width="8.1796875" style="517" customWidth="1"/>
    <col min="8709" max="8710" width="10.54296875" style="517" customWidth="1"/>
    <col min="8711" max="8960" width="9.1796875" style="517"/>
    <col min="8961" max="8961" width="4.54296875" style="517" customWidth="1"/>
    <col min="8962" max="8962" width="55" style="517" customWidth="1"/>
    <col min="8963" max="8963" width="6.453125" style="517" customWidth="1"/>
    <col min="8964" max="8964" width="8.1796875" style="517" customWidth="1"/>
    <col min="8965" max="8966" width="10.54296875" style="517" customWidth="1"/>
    <col min="8967" max="9216" width="9.1796875" style="517"/>
    <col min="9217" max="9217" width="4.54296875" style="517" customWidth="1"/>
    <col min="9218" max="9218" width="55" style="517" customWidth="1"/>
    <col min="9219" max="9219" width="6.453125" style="517" customWidth="1"/>
    <col min="9220" max="9220" width="8.1796875" style="517" customWidth="1"/>
    <col min="9221" max="9222" width="10.54296875" style="517" customWidth="1"/>
    <col min="9223" max="9472" width="9.1796875" style="517"/>
    <col min="9473" max="9473" width="4.54296875" style="517" customWidth="1"/>
    <col min="9474" max="9474" width="55" style="517" customWidth="1"/>
    <col min="9475" max="9475" width="6.453125" style="517" customWidth="1"/>
    <col min="9476" max="9476" width="8.1796875" style="517" customWidth="1"/>
    <col min="9477" max="9478" width="10.54296875" style="517" customWidth="1"/>
    <col min="9479" max="9728" width="9.1796875" style="517"/>
    <col min="9729" max="9729" width="4.54296875" style="517" customWidth="1"/>
    <col min="9730" max="9730" width="55" style="517" customWidth="1"/>
    <col min="9731" max="9731" width="6.453125" style="517" customWidth="1"/>
    <col min="9732" max="9732" width="8.1796875" style="517" customWidth="1"/>
    <col min="9733" max="9734" width="10.54296875" style="517" customWidth="1"/>
    <col min="9735" max="9984" width="9.1796875" style="517"/>
    <col min="9985" max="9985" width="4.54296875" style="517" customWidth="1"/>
    <col min="9986" max="9986" width="55" style="517" customWidth="1"/>
    <col min="9987" max="9987" width="6.453125" style="517" customWidth="1"/>
    <col min="9988" max="9988" width="8.1796875" style="517" customWidth="1"/>
    <col min="9989" max="9990" width="10.54296875" style="517" customWidth="1"/>
    <col min="9991" max="10240" width="9.1796875" style="517"/>
    <col min="10241" max="10241" width="4.54296875" style="517" customWidth="1"/>
    <col min="10242" max="10242" width="55" style="517" customWidth="1"/>
    <col min="10243" max="10243" width="6.453125" style="517" customWidth="1"/>
    <col min="10244" max="10244" width="8.1796875" style="517" customWidth="1"/>
    <col min="10245" max="10246" width="10.54296875" style="517" customWidth="1"/>
    <col min="10247" max="10496" width="9.1796875" style="517"/>
    <col min="10497" max="10497" width="4.54296875" style="517" customWidth="1"/>
    <col min="10498" max="10498" width="55" style="517" customWidth="1"/>
    <col min="10499" max="10499" width="6.453125" style="517" customWidth="1"/>
    <col min="10500" max="10500" width="8.1796875" style="517" customWidth="1"/>
    <col min="10501" max="10502" width="10.54296875" style="517" customWidth="1"/>
    <col min="10503" max="10752" width="9.1796875" style="517"/>
    <col min="10753" max="10753" width="4.54296875" style="517" customWidth="1"/>
    <col min="10754" max="10754" width="55" style="517" customWidth="1"/>
    <col min="10755" max="10755" width="6.453125" style="517" customWidth="1"/>
    <col min="10756" max="10756" width="8.1796875" style="517" customWidth="1"/>
    <col min="10757" max="10758" width="10.54296875" style="517" customWidth="1"/>
    <col min="10759" max="11008" width="9.1796875" style="517"/>
    <col min="11009" max="11009" width="4.54296875" style="517" customWidth="1"/>
    <col min="11010" max="11010" width="55" style="517" customWidth="1"/>
    <col min="11011" max="11011" width="6.453125" style="517" customWidth="1"/>
    <col min="11012" max="11012" width="8.1796875" style="517" customWidth="1"/>
    <col min="11013" max="11014" width="10.54296875" style="517" customWidth="1"/>
    <col min="11015" max="11264" width="9.1796875" style="517"/>
    <col min="11265" max="11265" width="4.54296875" style="517" customWidth="1"/>
    <col min="11266" max="11266" width="55" style="517" customWidth="1"/>
    <col min="11267" max="11267" width="6.453125" style="517" customWidth="1"/>
    <col min="11268" max="11268" width="8.1796875" style="517" customWidth="1"/>
    <col min="11269" max="11270" width="10.54296875" style="517" customWidth="1"/>
    <col min="11271" max="11520" width="9.1796875" style="517"/>
    <col min="11521" max="11521" width="4.54296875" style="517" customWidth="1"/>
    <col min="11522" max="11522" width="55" style="517" customWidth="1"/>
    <col min="11523" max="11523" width="6.453125" style="517" customWidth="1"/>
    <col min="11524" max="11524" width="8.1796875" style="517" customWidth="1"/>
    <col min="11525" max="11526" width="10.54296875" style="517" customWidth="1"/>
    <col min="11527" max="11776" width="9.1796875" style="517"/>
    <col min="11777" max="11777" width="4.54296875" style="517" customWidth="1"/>
    <col min="11778" max="11778" width="55" style="517" customWidth="1"/>
    <col min="11779" max="11779" width="6.453125" style="517" customWidth="1"/>
    <col min="11780" max="11780" width="8.1796875" style="517" customWidth="1"/>
    <col min="11781" max="11782" width="10.54296875" style="517" customWidth="1"/>
    <col min="11783" max="12032" width="9.1796875" style="517"/>
    <col min="12033" max="12033" width="4.54296875" style="517" customWidth="1"/>
    <col min="12034" max="12034" width="55" style="517" customWidth="1"/>
    <col min="12035" max="12035" width="6.453125" style="517" customWidth="1"/>
    <col min="12036" max="12036" width="8.1796875" style="517" customWidth="1"/>
    <col min="12037" max="12038" width="10.54296875" style="517" customWidth="1"/>
    <col min="12039" max="12288" width="9.1796875" style="517"/>
    <col min="12289" max="12289" width="4.54296875" style="517" customWidth="1"/>
    <col min="12290" max="12290" width="55" style="517" customWidth="1"/>
    <col min="12291" max="12291" width="6.453125" style="517" customWidth="1"/>
    <col min="12292" max="12292" width="8.1796875" style="517" customWidth="1"/>
    <col min="12293" max="12294" width="10.54296875" style="517" customWidth="1"/>
    <col min="12295" max="12544" width="9.1796875" style="517"/>
    <col min="12545" max="12545" width="4.54296875" style="517" customWidth="1"/>
    <col min="12546" max="12546" width="55" style="517" customWidth="1"/>
    <col min="12547" max="12547" width="6.453125" style="517" customWidth="1"/>
    <col min="12548" max="12548" width="8.1796875" style="517" customWidth="1"/>
    <col min="12549" max="12550" width="10.54296875" style="517" customWidth="1"/>
    <col min="12551" max="12800" width="9.1796875" style="517"/>
    <col min="12801" max="12801" width="4.54296875" style="517" customWidth="1"/>
    <col min="12802" max="12802" width="55" style="517" customWidth="1"/>
    <col min="12803" max="12803" width="6.453125" style="517" customWidth="1"/>
    <col min="12804" max="12804" width="8.1796875" style="517" customWidth="1"/>
    <col min="12805" max="12806" width="10.54296875" style="517" customWidth="1"/>
    <col min="12807" max="13056" width="9.1796875" style="517"/>
    <col min="13057" max="13057" width="4.54296875" style="517" customWidth="1"/>
    <col min="13058" max="13058" width="55" style="517" customWidth="1"/>
    <col min="13059" max="13059" width="6.453125" style="517" customWidth="1"/>
    <col min="13060" max="13060" width="8.1796875" style="517" customWidth="1"/>
    <col min="13061" max="13062" width="10.54296875" style="517" customWidth="1"/>
    <col min="13063" max="13312" width="9.1796875" style="517"/>
    <col min="13313" max="13313" width="4.54296875" style="517" customWidth="1"/>
    <col min="13314" max="13314" width="55" style="517" customWidth="1"/>
    <col min="13315" max="13315" width="6.453125" style="517" customWidth="1"/>
    <col min="13316" max="13316" width="8.1796875" style="517" customWidth="1"/>
    <col min="13317" max="13318" width="10.54296875" style="517" customWidth="1"/>
    <col min="13319" max="13568" width="9.1796875" style="517"/>
    <col min="13569" max="13569" width="4.54296875" style="517" customWidth="1"/>
    <col min="13570" max="13570" width="55" style="517" customWidth="1"/>
    <col min="13571" max="13571" width="6.453125" style="517" customWidth="1"/>
    <col min="13572" max="13572" width="8.1796875" style="517" customWidth="1"/>
    <col min="13573" max="13574" width="10.54296875" style="517" customWidth="1"/>
    <col min="13575" max="13824" width="9.1796875" style="517"/>
    <col min="13825" max="13825" width="4.54296875" style="517" customWidth="1"/>
    <col min="13826" max="13826" width="55" style="517" customWidth="1"/>
    <col min="13827" max="13827" width="6.453125" style="517" customWidth="1"/>
    <col min="13828" max="13828" width="8.1796875" style="517" customWidth="1"/>
    <col min="13829" max="13830" width="10.54296875" style="517" customWidth="1"/>
    <col min="13831" max="14080" width="9.1796875" style="517"/>
    <col min="14081" max="14081" width="4.54296875" style="517" customWidth="1"/>
    <col min="14082" max="14082" width="55" style="517" customWidth="1"/>
    <col min="14083" max="14083" width="6.453125" style="517" customWidth="1"/>
    <col min="14084" max="14084" width="8.1796875" style="517" customWidth="1"/>
    <col min="14085" max="14086" width="10.54296875" style="517" customWidth="1"/>
    <col min="14087" max="14336" width="9.1796875" style="517"/>
    <col min="14337" max="14337" width="4.54296875" style="517" customWidth="1"/>
    <col min="14338" max="14338" width="55" style="517" customWidth="1"/>
    <col min="14339" max="14339" width="6.453125" style="517" customWidth="1"/>
    <col min="14340" max="14340" width="8.1796875" style="517" customWidth="1"/>
    <col min="14341" max="14342" width="10.54296875" style="517" customWidth="1"/>
    <col min="14343" max="14592" width="9.1796875" style="517"/>
    <col min="14593" max="14593" width="4.54296875" style="517" customWidth="1"/>
    <col min="14594" max="14594" width="55" style="517" customWidth="1"/>
    <col min="14595" max="14595" width="6.453125" style="517" customWidth="1"/>
    <col min="14596" max="14596" width="8.1796875" style="517" customWidth="1"/>
    <col min="14597" max="14598" width="10.54296875" style="517" customWidth="1"/>
    <col min="14599" max="14848" width="9.1796875" style="517"/>
    <col min="14849" max="14849" width="4.54296875" style="517" customWidth="1"/>
    <col min="14850" max="14850" width="55" style="517" customWidth="1"/>
    <col min="14851" max="14851" width="6.453125" style="517" customWidth="1"/>
    <col min="14852" max="14852" width="8.1796875" style="517" customWidth="1"/>
    <col min="14853" max="14854" width="10.54296875" style="517" customWidth="1"/>
    <col min="14855" max="15104" width="9.1796875" style="517"/>
    <col min="15105" max="15105" width="4.54296875" style="517" customWidth="1"/>
    <col min="15106" max="15106" width="55" style="517" customWidth="1"/>
    <col min="15107" max="15107" width="6.453125" style="517" customWidth="1"/>
    <col min="15108" max="15108" width="8.1796875" style="517" customWidth="1"/>
    <col min="15109" max="15110" width="10.54296875" style="517" customWidth="1"/>
    <col min="15111" max="15360" width="9.1796875" style="517"/>
    <col min="15361" max="15361" width="4.54296875" style="517" customWidth="1"/>
    <col min="15362" max="15362" width="55" style="517" customWidth="1"/>
    <col min="15363" max="15363" width="6.453125" style="517" customWidth="1"/>
    <col min="15364" max="15364" width="8.1796875" style="517" customWidth="1"/>
    <col min="15365" max="15366" width="10.54296875" style="517" customWidth="1"/>
    <col min="15367" max="15616" width="9.1796875" style="517"/>
    <col min="15617" max="15617" width="4.54296875" style="517" customWidth="1"/>
    <col min="15618" max="15618" width="55" style="517" customWidth="1"/>
    <col min="15619" max="15619" width="6.453125" style="517" customWidth="1"/>
    <col min="15620" max="15620" width="8.1796875" style="517" customWidth="1"/>
    <col min="15621" max="15622" width="10.54296875" style="517" customWidth="1"/>
    <col min="15623" max="15872" width="9.1796875" style="517"/>
    <col min="15873" max="15873" width="4.54296875" style="517" customWidth="1"/>
    <col min="15874" max="15874" width="55" style="517" customWidth="1"/>
    <col min="15875" max="15875" width="6.453125" style="517" customWidth="1"/>
    <col min="15876" max="15876" width="8.1796875" style="517" customWidth="1"/>
    <col min="15877" max="15878" width="10.54296875" style="517" customWidth="1"/>
    <col min="15879" max="16128" width="9.1796875" style="517"/>
    <col min="16129" max="16129" width="4.54296875" style="517" customWidth="1"/>
    <col min="16130" max="16130" width="55" style="517" customWidth="1"/>
    <col min="16131" max="16131" width="6.453125" style="517" customWidth="1"/>
    <col min="16132" max="16132" width="8.1796875" style="517" customWidth="1"/>
    <col min="16133" max="16134" width="10.54296875" style="517" customWidth="1"/>
    <col min="16135" max="16384" width="9.1796875" style="517"/>
  </cols>
  <sheetData>
    <row r="1" spans="1:6" s="490" customFormat="1">
      <c r="A1" s="486"/>
      <c r="B1" s="732"/>
      <c r="C1" s="488"/>
      <c r="D1" s="488"/>
      <c r="E1" s="511"/>
      <c r="F1" s="511"/>
    </row>
    <row r="2" spans="1:6" s="490" customFormat="1">
      <c r="A2" s="521" t="s">
        <v>1019</v>
      </c>
      <c r="B2" s="522" t="s">
        <v>1020</v>
      </c>
      <c r="C2" s="523" t="s">
        <v>1021</v>
      </c>
      <c r="D2" s="620" t="s">
        <v>232</v>
      </c>
      <c r="E2" s="621" t="s">
        <v>1022</v>
      </c>
      <c r="F2" s="622" t="s">
        <v>1023</v>
      </c>
    </row>
    <row r="3" spans="1:6" s="666" customFormat="1">
      <c r="A3" s="657"/>
      <c r="B3" s="899"/>
      <c r="C3" s="900"/>
      <c r="D3" s="900"/>
      <c r="E3" s="901"/>
      <c r="F3" s="901"/>
    </row>
    <row r="4" spans="1:6" s="666" customFormat="1">
      <c r="A4" s="691" t="s">
        <v>1269</v>
      </c>
      <c r="B4" s="902" t="s">
        <v>1270</v>
      </c>
      <c r="C4" s="903"/>
      <c r="D4" s="904" t="s">
        <v>4</v>
      </c>
      <c r="E4" s="901"/>
      <c r="F4" s="901"/>
    </row>
    <row r="5" spans="1:6" s="686" customFormat="1">
      <c r="A5" s="692"/>
      <c r="B5" s="905" t="s">
        <v>4</v>
      </c>
      <c r="C5" s="906"/>
      <c r="D5" s="906"/>
      <c r="E5" s="906"/>
      <c r="F5" s="906"/>
    </row>
    <row r="6" spans="1:6" s="632" customFormat="1" ht="37.5">
      <c r="A6" s="588"/>
      <c r="B6" s="892" t="s">
        <v>1271</v>
      </c>
      <c r="C6" s="889"/>
      <c r="D6" s="907"/>
      <c r="E6" s="893"/>
      <c r="F6" s="908"/>
    </row>
    <row r="7" spans="1:6" s="632" customFormat="1" ht="12.5">
      <c r="A7" s="588"/>
      <c r="B7" s="909"/>
      <c r="C7" s="910"/>
      <c r="D7" s="911"/>
      <c r="E7" s="912"/>
      <c r="F7" s="908"/>
    </row>
    <row r="8" spans="1:6" s="550" customFormat="1" ht="12.5">
      <c r="A8" s="588"/>
      <c r="B8" s="909"/>
      <c r="C8" s="889"/>
      <c r="D8" s="907"/>
      <c r="E8" s="893"/>
      <c r="F8" s="908"/>
    </row>
    <row r="9" spans="1:6" s="550" customFormat="1" ht="25">
      <c r="A9" s="588">
        <f>COUNT($A$4:A8)+1</f>
        <v>1</v>
      </c>
      <c r="B9" s="734" t="s">
        <v>1272</v>
      </c>
      <c r="C9" s="696" t="s">
        <v>17</v>
      </c>
      <c r="D9" s="697">
        <v>5</v>
      </c>
      <c r="E9" s="791">
        <v>0</v>
      </c>
      <c r="F9" s="636">
        <f>E9*D9</f>
        <v>0</v>
      </c>
    </row>
    <row r="10" spans="1:6" s="550" customFormat="1" ht="12.5">
      <c r="A10" s="588"/>
      <c r="B10" s="733"/>
      <c r="C10" s="696"/>
      <c r="D10" s="697"/>
      <c r="E10" s="699"/>
      <c r="F10" s="636"/>
    </row>
    <row r="11" spans="1:6" s="550" customFormat="1" ht="25">
      <c r="A11" s="588">
        <f>COUNT($A$4:A10)+1</f>
        <v>2</v>
      </c>
      <c r="B11" s="734" t="s">
        <v>1273</v>
      </c>
      <c r="C11" s="696" t="s">
        <v>17</v>
      </c>
      <c r="D11" s="697">
        <v>5</v>
      </c>
      <c r="E11" s="791">
        <v>0</v>
      </c>
      <c r="F11" s="636">
        <f>E11*D11</f>
        <v>0</v>
      </c>
    </row>
    <row r="12" spans="1:6" s="550" customFormat="1" ht="12.5">
      <c r="A12" s="588"/>
      <c r="B12" s="733"/>
      <c r="C12" s="735"/>
      <c r="D12" s="736"/>
      <c r="E12" s="791"/>
      <c r="F12" s="636"/>
    </row>
    <row r="13" spans="1:6" s="550" customFormat="1" ht="12.5">
      <c r="A13" s="588">
        <f>COUNT($A$4:A12)+1</f>
        <v>3</v>
      </c>
      <c r="B13" s="733" t="s">
        <v>1274</v>
      </c>
      <c r="C13" s="735" t="s">
        <v>868</v>
      </c>
      <c r="D13" s="736">
        <v>1</v>
      </c>
      <c r="E13" s="791">
        <v>0</v>
      </c>
      <c r="F13" s="636">
        <f>E13*D13</f>
        <v>0</v>
      </c>
    </row>
    <row r="14" spans="1:6" s="550" customFormat="1" ht="12.5">
      <c r="A14" s="588"/>
      <c r="B14" s="733"/>
      <c r="C14" s="735"/>
      <c r="D14" s="736"/>
      <c r="E14" s="791"/>
      <c r="F14" s="636"/>
    </row>
    <row r="15" spans="1:6" s="550" customFormat="1" ht="12.5">
      <c r="A15" s="588"/>
      <c r="B15" s="733"/>
      <c r="C15" s="735"/>
      <c r="D15" s="736"/>
      <c r="E15" s="791"/>
      <c r="F15" s="636"/>
    </row>
    <row r="16" spans="1:6" s="550" customFormat="1" ht="37.5">
      <c r="A16" s="588">
        <f>COUNT($A$4:A15)+1</f>
        <v>4</v>
      </c>
      <c r="B16" s="734" t="s">
        <v>1275</v>
      </c>
      <c r="C16" s="696" t="s">
        <v>868</v>
      </c>
      <c r="D16" s="697">
        <v>1</v>
      </c>
      <c r="E16" s="791">
        <v>0</v>
      </c>
      <c r="F16" s="636">
        <f>E16*D16</f>
        <v>0</v>
      </c>
    </row>
    <row r="17" spans="1:6" s="550" customFormat="1" ht="12.5">
      <c r="A17" s="588"/>
      <c r="B17" s="733"/>
      <c r="C17" s="735"/>
      <c r="D17" s="736"/>
      <c r="E17" s="791"/>
      <c r="F17" s="636"/>
    </row>
    <row r="18" spans="1:6" s="550" customFormat="1" ht="50">
      <c r="A18" s="588">
        <f>COUNT($A$4:A17)+1</f>
        <v>5</v>
      </c>
      <c r="B18" s="663" t="s">
        <v>1276</v>
      </c>
      <c r="C18" s="696" t="s">
        <v>868</v>
      </c>
      <c r="D18" s="697">
        <v>1</v>
      </c>
      <c r="E18" s="791">
        <v>0</v>
      </c>
      <c r="F18" s="636">
        <f>E18*D18</f>
        <v>0</v>
      </c>
    </row>
    <row r="19" spans="1:6" s="550" customFormat="1" ht="12.5">
      <c r="A19" s="588"/>
      <c r="B19" s="733"/>
      <c r="C19" s="735"/>
      <c r="D19" s="736"/>
      <c r="E19" s="791"/>
      <c r="F19" s="636"/>
    </row>
    <row r="20" spans="1:6" s="550" customFormat="1" ht="25">
      <c r="A20" s="588">
        <f>COUNT($A$4:A19)+1</f>
        <v>6</v>
      </c>
      <c r="B20" s="663" t="s">
        <v>1277</v>
      </c>
      <c r="C20" s="696" t="s">
        <v>868</v>
      </c>
      <c r="D20" s="697">
        <v>1</v>
      </c>
      <c r="E20" s="791">
        <v>0</v>
      </c>
      <c r="F20" s="636">
        <f>E20*D20</f>
        <v>0</v>
      </c>
    </row>
    <row r="21" spans="1:6" s="632" customFormat="1" ht="12.5">
      <c r="A21" s="588"/>
      <c r="B21" s="883"/>
      <c r="C21" s="884"/>
      <c r="D21" s="885"/>
      <c r="E21" s="886"/>
      <c r="F21" s="887"/>
    </row>
    <row r="22" spans="1:6" s="632" customFormat="1" ht="25">
      <c r="A22" s="588">
        <f>COUNT($A$4:A21)+1</f>
        <v>7</v>
      </c>
      <c r="B22" s="888" t="s">
        <v>1254</v>
      </c>
      <c r="C22" s="889"/>
      <c r="D22" s="890">
        <v>0.03</v>
      </c>
      <c r="E22" s="891"/>
      <c r="F22" s="891">
        <f>SUM(F6:F20)*D22</f>
        <v>0</v>
      </c>
    </row>
    <row r="23" spans="1:6">
      <c r="A23" s="588"/>
      <c r="B23" s="892"/>
      <c r="C23" s="889"/>
      <c r="D23" s="890"/>
      <c r="E23" s="893"/>
      <c r="F23" s="893"/>
    </row>
    <row r="24" spans="1:6" ht="17.25" customHeight="1" thickBot="1">
      <c r="A24" s="737" t="s">
        <v>1269</v>
      </c>
      <c r="B24" s="894" t="s">
        <v>1278</v>
      </c>
      <c r="C24" s="895"/>
      <c r="D24" s="896"/>
      <c r="E24" s="897"/>
      <c r="F24" s="898">
        <f>SUM(F4:F23)</f>
        <v>0</v>
      </c>
    </row>
    <row r="25" spans="1:6" ht="13.5" thickTop="1">
      <c r="A25" s="684"/>
      <c r="B25" s="817"/>
      <c r="C25" s="818"/>
      <c r="D25" s="818"/>
      <c r="E25" s="877"/>
      <c r="F25" s="878"/>
    </row>
    <row r="26" spans="1:6">
      <c r="A26" s="684"/>
      <c r="B26" s="817"/>
      <c r="C26" s="818"/>
      <c r="D26" s="818"/>
      <c r="E26" s="878"/>
      <c r="F26" s="878"/>
    </row>
    <row r="27" spans="1:6">
      <c r="B27" s="841"/>
      <c r="C27" s="811"/>
      <c r="D27" s="811"/>
      <c r="E27" s="811"/>
      <c r="F27" s="811"/>
    </row>
  </sheetData>
  <sheetProtection algorithmName="SHA-512" hashValue="1/1d9JRdVuKycyPukRqjq6JveKqeHQQavaxxSxXfUAAkG4CnyEymx1F/su8ml96u5pDFzD3akADXvb9wDKMO1g==" saltValue="OZfsng8qOKM+awF+gB+7Vw==" spinCount="100000" sheet="1" selectLockedCells="1"/>
  <pageMargins left="0.6692913385826772" right="0.15748031496062992" top="0.59055118110236227" bottom="0.59055118110236227" header="0.51181102362204722" footer="0.31496062992125984"/>
  <pageSetup paperSize="9" orientation="portrait" blackAndWhite="1" horizontalDpi="300" verticalDpi="300" r:id="rId1"/>
  <headerFooter alignWithMargins="0">
    <oddFooter>Stran &amp;P od &amp;N</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view="pageLayout" zoomScaleNormal="100" zoomScaleSheetLayoutView="100" workbookViewId="0">
      <selection activeCell="E11" sqref="E11"/>
    </sheetView>
  </sheetViews>
  <sheetFormatPr defaultRowHeight="12.5"/>
  <cols>
    <col min="1" max="1" width="4.54296875" style="486" customWidth="1"/>
    <col min="2" max="2" width="56" style="497" customWidth="1"/>
    <col min="3" max="3" width="4.81640625" style="488" customWidth="1"/>
    <col min="4" max="4" width="7.26953125" style="488" customWidth="1"/>
    <col min="5" max="5" width="9.81640625" style="488" customWidth="1"/>
    <col min="6" max="6" width="11.54296875" style="488" customWidth="1"/>
    <col min="7" max="256" width="9.1796875" style="761"/>
    <col min="257" max="257" width="4.54296875" style="761" customWidth="1"/>
    <col min="258" max="258" width="56" style="761" customWidth="1"/>
    <col min="259" max="259" width="4.81640625" style="761" customWidth="1"/>
    <col min="260" max="260" width="7.26953125" style="761" customWidth="1"/>
    <col min="261" max="261" width="9.81640625" style="761" customWidth="1"/>
    <col min="262" max="262" width="11.54296875" style="761" customWidth="1"/>
    <col min="263" max="512" width="9.1796875" style="761"/>
    <col min="513" max="513" width="4.54296875" style="761" customWidth="1"/>
    <col min="514" max="514" width="56" style="761" customWidth="1"/>
    <col min="515" max="515" width="4.81640625" style="761" customWidth="1"/>
    <col min="516" max="516" width="7.26953125" style="761" customWidth="1"/>
    <col min="517" max="517" width="9.81640625" style="761" customWidth="1"/>
    <col min="518" max="518" width="11.54296875" style="761" customWidth="1"/>
    <col min="519" max="768" width="9.1796875" style="761"/>
    <col min="769" max="769" width="4.54296875" style="761" customWidth="1"/>
    <col min="770" max="770" width="56" style="761" customWidth="1"/>
    <col min="771" max="771" width="4.81640625" style="761" customWidth="1"/>
    <col min="772" max="772" width="7.26953125" style="761" customWidth="1"/>
    <col min="773" max="773" width="9.81640625" style="761" customWidth="1"/>
    <col min="774" max="774" width="11.54296875" style="761" customWidth="1"/>
    <col min="775" max="1024" width="9.1796875" style="761"/>
    <col min="1025" max="1025" width="4.54296875" style="761" customWidth="1"/>
    <col min="1026" max="1026" width="56" style="761" customWidth="1"/>
    <col min="1027" max="1027" width="4.81640625" style="761" customWidth="1"/>
    <col min="1028" max="1028" width="7.26953125" style="761" customWidth="1"/>
    <col min="1029" max="1029" width="9.81640625" style="761" customWidth="1"/>
    <col min="1030" max="1030" width="11.54296875" style="761" customWidth="1"/>
    <col min="1031" max="1280" width="9.1796875" style="761"/>
    <col min="1281" max="1281" width="4.54296875" style="761" customWidth="1"/>
    <col min="1282" max="1282" width="56" style="761" customWidth="1"/>
    <col min="1283" max="1283" width="4.81640625" style="761" customWidth="1"/>
    <col min="1284" max="1284" width="7.26953125" style="761" customWidth="1"/>
    <col min="1285" max="1285" width="9.81640625" style="761" customWidth="1"/>
    <col min="1286" max="1286" width="11.54296875" style="761" customWidth="1"/>
    <col min="1287" max="1536" width="9.1796875" style="761"/>
    <col min="1537" max="1537" width="4.54296875" style="761" customWidth="1"/>
    <col min="1538" max="1538" width="56" style="761" customWidth="1"/>
    <col min="1539" max="1539" width="4.81640625" style="761" customWidth="1"/>
    <col min="1540" max="1540" width="7.26953125" style="761" customWidth="1"/>
    <col min="1541" max="1541" width="9.81640625" style="761" customWidth="1"/>
    <col min="1542" max="1542" width="11.54296875" style="761" customWidth="1"/>
    <col min="1543" max="1792" width="9.1796875" style="761"/>
    <col min="1793" max="1793" width="4.54296875" style="761" customWidth="1"/>
    <col min="1794" max="1794" width="56" style="761" customWidth="1"/>
    <col min="1795" max="1795" width="4.81640625" style="761" customWidth="1"/>
    <col min="1796" max="1796" width="7.26953125" style="761" customWidth="1"/>
    <col min="1797" max="1797" width="9.81640625" style="761" customWidth="1"/>
    <col min="1798" max="1798" width="11.54296875" style="761" customWidth="1"/>
    <col min="1799" max="2048" width="9.1796875" style="761"/>
    <col min="2049" max="2049" width="4.54296875" style="761" customWidth="1"/>
    <col min="2050" max="2050" width="56" style="761" customWidth="1"/>
    <col min="2051" max="2051" width="4.81640625" style="761" customWidth="1"/>
    <col min="2052" max="2052" width="7.26953125" style="761" customWidth="1"/>
    <col min="2053" max="2053" width="9.81640625" style="761" customWidth="1"/>
    <col min="2054" max="2054" width="11.54296875" style="761" customWidth="1"/>
    <col min="2055" max="2304" width="9.1796875" style="761"/>
    <col min="2305" max="2305" width="4.54296875" style="761" customWidth="1"/>
    <col min="2306" max="2306" width="56" style="761" customWidth="1"/>
    <col min="2307" max="2307" width="4.81640625" style="761" customWidth="1"/>
    <col min="2308" max="2308" width="7.26953125" style="761" customWidth="1"/>
    <col min="2309" max="2309" width="9.81640625" style="761" customWidth="1"/>
    <col min="2310" max="2310" width="11.54296875" style="761" customWidth="1"/>
    <col min="2311" max="2560" width="9.1796875" style="761"/>
    <col min="2561" max="2561" width="4.54296875" style="761" customWidth="1"/>
    <col min="2562" max="2562" width="56" style="761" customWidth="1"/>
    <col min="2563" max="2563" width="4.81640625" style="761" customWidth="1"/>
    <col min="2564" max="2564" width="7.26953125" style="761" customWidth="1"/>
    <col min="2565" max="2565" width="9.81640625" style="761" customWidth="1"/>
    <col min="2566" max="2566" width="11.54296875" style="761" customWidth="1"/>
    <col min="2567" max="2816" width="9.1796875" style="761"/>
    <col min="2817" max="2817" width="4.54296875" style="761" customWidth="1"/>
    <col min="2818" max="2818" width="56" style="761" customWidth="1"/>
    <col min="2819" max="2819" width="4.81640625" style="761" customWidth="1"/>
    <col min="2820" max="2820" width="7.26953125" style="761" customWidth="1"/>
    <col min="2821" max="2821" width="9.81640625" style="761" customWidth="1"/>
    <col min="2822" max="2822" width="11.54296875" style="761" customWidth="1"/>
    <col min="2823" max="3072" width="9.1796875" style="761"/>
    <col min="3073" max="3073" width="4.54296875" style="761" customWidth="1"/>
    <col min="3074" max="3074" width="56" style="761" customWidth="1"/>
    <col min="3075" max="3075" width="4.81640625" style="761" customWidth="1"/>
    <col min="3076" max="3076" width="7.26953125" style="761" customWidth="1"/>
    <col min="3077" max="3077" width="9.81640625" style="761" customWidth="1"/>
    <col min="3078" max="3078" width="11.54296875" style="761" customWidth="1"/>
    <col min="3079" max="3328" width="9.1796875" style="761"/>
    <col min="3329" max="3329" width="4.54296875" style="761" customWidth="1"/>
    <col min="3330" max="3330" width="56" style="761" customWidth="1"/>
    <col min="3331" max="3331" width="4.81640625" style="761" customWidth="1"/>
    <col min="3332" max="3332" width="7.26953125" style="761" customWidth="1"/>
    <col min="3333" max="3333" width="9.81640625" style="761" customWidth="1"/>
    <col min="3334" max="3334" width="11.54296875" style="761" customWidth="1"/>
    <col min="3335" max="3584" width="9.1796875" style="761"/>
    <col min="3585" max="3585" width="4.54296875" style="761" customWidth="1"/>
    <col min="3586" max="3586" width="56" style="761" customWidth="1"/>
    <col min="3587" max="3587" width="4.81640625" style="761" customWidth="1"/>
    <col min="3588" max="3588" width="7.26953125" style="761" customWidth="1"/>
    <col min="3589" max="3589" width="9.81640625" style="761" customWidth="1"/>
    <col min="3590" max="3590" width="11.54296875" style="761" customWidth="1"/>
    <col min="3591" max="3840" width="9.1796875" style="761"/>
    <col min="3841" max="3841" width="4.54296875" style="761" customWidth="1"/>
    <col min="3842" max="3842" width="56" style="761" customWidth="1"/>
    <col min="3843" max="3843" width="4.81640625" style="761" customWidth="1"/>
    <col min="3844" max="3844" width="7.26953125" style="761" customWidth="1"/>
    <col min="3845" max="3845" width="9.81640625" style="761" customWidth="1"/>
    <col min="3846" max="3846" width="11.54296875" style="761" customWidth="1"/>
    <col min="3847" max="4096" width="9.1796875" style="761"/>
    <col min="4097" max="4097" width="4.54296875" style="761" customWidth="1"/>
    <col min="4098" max="4098" width="56" style="761" customWidth="1"/>
    <col min="4099" max="4099" width="4.81640625" style="761" customWidth="1"/>
    <col min="4100" max="4100" width="7.26953125" style="761" customWidth="1"/>
    <col min="4101" max="4101" width="9.81640625" style="761" customWidth="1"/>
    <col min="4102" max="4102" width="11.54296875" style="761" customWidth="1"/>
    <col min="4103" max="4352" width="9.1796875" style="761"/>
    <col min="4353" max="4353" width="4.54296875" style="761" customWidth="1"/>
    <col min="4354" max="4354" width="56" style="761" customWidth="1"/>
    <col min="4355" max="4355" width="4.81640625" style="761" customWidth="1"/>
    <col min="4356" max="4356" width="7.26953125" style="761" customWidth="1"/>
    <col min="4357" max="4357" width="9.81640625" style="761" customWidth="1"/>
    <col min="4358" max="4358" width="11.54296875" style="761" customWidth="1"/>
    <col min="4359" max="4608" width="9.1796875" style="761"/>
    <col min="4609" max="4609" width="4.54296875" style="761" customWidth="1"/>
    <col min="4610" max="4610" width="56" style="761" customWidth="1"/>
    <col min="4611" max="4611" width="4.81640625" style="761" customWidth="1"/>
    <col min="4612" max="4612" width="7.26953125" style="761" customWidth="1"/>
    <col min="4613" max="4613" width="9.81640625" style="761" customWidth="1"/>
    <col min="4614" max="4614" width="11.54296875" style="761" customWidth="1"/>
    <col min="4615" max="4864" width="9.1796875" style="761"/>
    <col min="4865" max="4865" width="4.54296875" style="761" customWidth="1"/>
    <col min="4866" max="4866" width="56" style="761" customWidth="1"/>
    <col min="4867" max="4867" width="4.81640625" style="761" customWidth="1"/>
    <col min="4868" max="4868" width="7.26953125" style="761" customWidth="1"/>
    <col min="4869" max="4869" width="9.81640625" style="761" customWidth="1"/>
    <col min="4870" max="4870" width="11.54296875" style="761" customWidth="1"/>
    <col min="4871" max="5120" width="9.1796875" style="761"/>
    <col min="5121" max="5121" width="4.54296875" style="761" customWidth="1"/>
    <col min="5122" max="5122" width="56" style="761" customWidth="1"/>
    <col min="5123" max="5123" width="4.81640625" style="761" customWidth="1"/>
    <col min="5124" max="5124" width="7.26953125" style="761" customWidth="1"/>
    <col min="5125" max="5125" width="9.81640625" style="761" customWidth="1"/>
    <col min="5126" max="5126" width="11.54296875" style="761" customWidth="1"/>
    <col min="5127" max="5376" width="9.1796875" style="761"/>
    <col min="5377" max="5377" width="4.54296875" style="761" customWidth="1"/>
    <col min="5378" max="5378" width="56" style="761" customWidth="1"/>
    <col min="5379" max="5379" width="4.81640625" style="761" customWidth="1"/>
    <col min="5380" max="5380" width="7.26953125" style="761" customWidth="1"/>
    <col min="5381" max="5381" width="9.81640625" style="761" customWidth="1"/>
    <col min="5382" max="5382" width="11.54296875" style="761" customWidth="1"/>
    <col min="5383" max="5632" width="9.1796875" style="761"/>
    <col min="5633" max="5633" width="4.54296875" style="761" customWidth="1"/>
    <col min="5634" max="5634" width="56" style="761" customWidth="1"/>
    <col min="5635" max="5635" width="4.81640625" style="761" customWidth="1"/>
    <col min="5636" max="5636" width="7.26953125" style="761" customWidth="1"/>
    <col min="5637" max="5637" width="9.81640625" style="761" customWidth="1"/>
    <col min="5638" max="5638" width="11.54296875" style="761" customWidth="1"/>
    <col min="5639" max="5888" width="9.1796875" style="761"/>
    <col min="5889" max="5889" width="4.54296875" style="761" customWidth="1"/>
    <col min="5890" max="5890" width="56" style="761" customWidth="1"/>
    <col min="5891" max="5891" width="4.81640625" style="761" customWidth="1"/>
    <col min="5892" max="5892" width="7.26953125" style="761" customWidth="1"/>
    <col min="5893" max="5893" width="9.81640625" style="761" customWidth="1"/>
    <col min="5894" max="5894" width="11.54296875" style="761" customWidth="1"/>
    <col min="5895" max="6144" width="9.1796875" style="761"/>
    <col min="6145" max="6145" width="4.54296875" style="761" customWidth="1"/>
    <col min="6146" max="6146" width="56" style="761" customWidth="1"/>
    <col min="6147" max="6147" width="4.81640625" style="761" customWidth="1"/>
    <col min="6148" max="6148" width="7.26953125" style="761" customWidth="1"/>
    <col min="6149" max="6149" width="9.81640625" style="761" customWidth="1"/>
    <col min="6150" max="6150" width="11.54296875" style="761" customWidth="1"/>
    <col min="6151" max="6400" width="9.1796875" style="761"/>
    <col min="6401" max="6401" width="4.54296875" style="761" customWidth="1"/>
    <col min="6402" max="6402" width="56" style="761" customWidth="1"/>
    <col min="6403" max="6403" width="4.81640625" style="761" customWidth="1"/>
    <col min="6404" max="6404" width="7.26953125" style="761" customWidth="1"/>
    <col min="6405" max="6405" width="9.81640625" style="761" customWidth="1"/>
    <col min="6406" max="6406" width="11.54296875" style="761" customWidth="1"/>
    <col min="6407" max="6656" width="9.1796875" style="761"/>
    <col min="6657" max="6657" width="4.54296875" style="761" customWidth="1"/>
    <col min="6658" max="6658" width="56" style="761" customWidth="1"/>
    <col min="6659" max="6659" width="4.81640625" style="761" customWidth="1"/>
    <col min="6660" max="6660" width="7.26953125" style="761" customWidth="1"/>
    <col min="6661" max="6661" width="9.81640625" style="761" customWidth="1"/>
    <col min="6662" max="6662" width="11.54296875" style="761" customWidth="1"/>
    <col min="6663" max="6912" width="9.1796875" style="761"/>
    <col min="6913" max="6913" width="4.54296875" style="761" customWidth="1"/>
    <col min="6914" max="6914" width="56" style="761" customWidth="1"/>
    <col min="6915" max="6915" width="4.81640625" style="761" customWidth="1"/>
    <col min="6916" max="6916" width="7.26953125" style="761" customWidth="1"/>
    <col min="6917" max="6917" width="9.81640625" style="761" customWidth="1"/>
    <col min="6918" max="6918" width="11.54296875" style="761" customWidth="1"/>
    <col min="6919" max="7168" width="9.1796875" style="761"/>
    <col min="7169" max="7169" width="4.54296875" style="761" customWidth="1"/>
    <col min="7170" max="7170" width="56" style="761" customWidth="1"/>
    <col min="7171" max="7171" width="4.81640625" style="761" customWidth="1"/>
    <col min="7172" max="7172" width="7.26953125" style="761" customWidth="1"/>
    <col min="7173" max="7173" width="9.81640625" style="761" customWidth="1"/>
    <col min="7174" max="7174" width="11.54296875" style="761" customWidth="1"/>
    <col min="7175" max="7424" width="9.1796875" style="761"/>
    <col min="7425" max="7425" width="4.54296875" style="761" customWidth="1"/>
    <col min="7426" max="7426" width="56" style="761" customWidth="1"/>
    <col min="7427" max="7427" width="4.81640625" style="761" customWidth="1"/>
    <col min="7428" max="7428" width="7.26953125" style="761" customWidth="1"/>
    <col min="7429" max="7429" width="9.81640625" style="761" customWidth="1"/>
    <col min="7430" max="7430" width="11.54296875" style="761" customWidth="1"/>
    <col min="7431" max="7680" width="9.1796875" style="761"/>
    <col min="7681" max="7681" width="4.54296875" style="761" customWidth="1"/>
    <col min="7682" max="7682" width="56" style="761" customWidth="1"/>
    <col min="7683" max="7683" width="4.81640625" style="761" customWidth="1"/>
    <col min="7684" max="7684" width="7.26953125" style="761" customWidth="1"/>
    <col min="7685" max="7685" width="9.81640625" style="761" customWidth="1"/>
    <col min="7686" max="7686" width="11.54296875" style="761" customWidth="1"/>
    <col min="7687" max="7936" width="9.1796875" style="761"/>
    <col min="7937" max="7937" width="4.54296875" style="761" customWidth="1"/>
    <col min="7938" max="7938" width="56" style="761" customWidth="1"/>
    <col min="7939" max="7939" width="4.81640625" style="761" customWidth="1"/>
    <col min="7940" max="7940" width="7.26953125" style="761" customWidth="1"/>
    <col min="7941" max="7941" width="9.81640625" style="761" customWidth="1"/>
    <col min="7942" max="7942" width="11.54296875" style="761" customWidth="1"/>
    <col min="7943" max="8192" width="9.1796875" style="761"/>
    <col min="8193" max="8193" width="4.54296875" style="761" customWidth="1"/>
    <col min="8194" max="8194" width="56" style="761" customWidth="1"/>
    <col min="8195" max="8195" width="4.81640625" style="761" customWidth="1"/>
    <col min="8196" max="8196" width="7.26953125" style="761" customWidth="1"/>
    <col min="8197" max="8197" width="9.81640625" style="761" customWidth="1"/>
    <col min="8198" max="8198" width="11.54296875" style="761" customWidth="1"/>
    <col min="8199" max="8448" width="9.1796875" style="761"/>
    <col min="8449" max="8449" width="4.54296875" style="761" customWidth="1"/>
    <col min="8450" max="8450" width="56" style="761" customWidth="1"/>
    <col min="8451" max="8451" width="4.81640625" style="761" customWidth="1"/>
    <col min="8452" max="8452" width="7.26953125" style="761" customWidth="1"/>
    <col min="8453" max="8453" width="9.81640625" style="761" customWidth="1"/>
    <col min="8454" max="8454" width="11.54296875" style="761" customWidth="1"/>
    <col min="8455" max="8704" width="9.1796875" style="761"/>
    <col min="8705" max="8705" width="4.54296875" style="761" customWidth="1"/>
    <col min="8706" max="8706" width="56" style="761" customWidth="1"/>
    <col min="8707" max="8707" width="4.81640625" style="761" customWidth="1"/>
    <col min="8708" max="8708" width="7.26953125" style="761" customWidth="1"/>
    <col min="8709" max="8709" width="9.81640625" style="761" customWidth="1"/>
    <col min="8710" max="8710" width="11.54296875" style="761" customWidth="1"/>
    <col min="8711" max="8960" width="9.1796875" style="761"/>
    <col min="8961" max="8961" width="4.54296875" style="761" customWidth="1"/>
    <col min="8962" max="8962" width="56" style="761" customWidth="1"/>
    <col min="8963" max="8963" width="4.81640625" style="761" customWidth="1"/>
    <col min="8964" max="8964" width="7.26953125" style="761" customWidth="1"/>
    <col min="8965" max="8965" width="9.81640625" style="761" customWidth="1"/>
    <col min="8966" max="8966" width="11.54296875" style="761" customWidth="1"/>
    <col min="8967" max="9216" width="9.1796875" style="761"/>
    <col min="9217" max="9217" width="4.54296875" style="761" customWidth="1"/>
    <col min="9218" max="9218" width="56" style="761" customWidth="1"/>
    <col min="9219" max="9219" width="4.81640625" style="761" customWidth="1"/>
    <col min="9220" max="9220" width="7.26953125" style="761" customWidth="1"/>
    <col min="9221" max="9221" width="9.81640625" style="761" customWidth="1"/>
    <col min="9222" max="9222" width="11.54296875" style="761" customWidth="1"/>
    <col min="9223" max="9472" width="9.1796875" style="761"/>
    <col min="9473" max="9473" width="4.54296875" style="761" customWidth="1"/>
    <col min="9474" max="9474" width="56" style="761" customWidth="1"/>
    <col min="9475" max="9475" width="4.81640625" style="761" customWidth="1"/>
    <col min="9476" max="9476" width="7.26953125" style="761" customWidth="1"/>
    <col min="9477" max="9477" width="9.81640625" style="761" customWidth="1"/>
    <col min="9478" max="9478" width="11.54296875" style="761" customWidth="1"/>
    <col min="9479" max="9728" width="9.1796875" style="761"/>
    <col min="9729" max="9729" width="4.54296875" style="761" customWidth="1"/>
    <col min="9730" max="9730" width="56" style="761" customWidth="1"/>
    <col min="9731" max="9731" width="4.81640625" style="761" customWidth="1"/>
    <col min="9732" max="9732" width="7.26953125" style="761" customWidth="1"/>
    <col min="9733" max="9733" width="9.81640625" style="761" customWidth="1"/>
    <col min="9734" max="9734" width="11.54296875" style="761" customWidth="1"/>
    <col min="9735" max="9984" width="9.1796875" style="761"/>
    <col min="9985" max="9985" width="4.54296875" style="761" customWidth="1"/>
    <col min="9986" max="9986" width="56" style="761" customWidth="1"/>
    <col min="9987" max="9987" width="4.81640625" style="761" customWidth="1"/>
    <col min="9988" max="9988" width="7.26953125" style="761" customWidth="1"/>
    <col min="9989" max="9989" width="9.81640625" style="761" customWidth="1"/>
    <col min="9990" max="9990" width="11.54296875" style="761" customWidth="1"/>
    <col min="9991" max="10240" width="9.1796875" style="761"/>
    <col min="10241" max="10241" width="4.54296875" style="761" customWidth="1"/>
    <col min="10242" max="10242" width="56" style="761" customWidth="1"/>
    <col min="10243" max="10243" width="4.81640625" style="761" customWidth="1"/>
    <col min="10244" max="10244" width="7.26953125" style="761" customWidth="1"/>
    <col min="10245" max="10245" width="9.81640625" style="761" customWidth="1"/>
    <col min="10246" max="10246" width="11.54296875" style="761" customWidth="1"/>
    <col min="10247" max="10496" width="9.1796875" style="761"/>
    <col min="10497" max="10497" width="4.54296875" style="761" customWidth="1"/>
    <col min="10498" max="10498" width="56" style="761" customWidth="1"/>
    <col min="10499" max="10499" width="4.81640625" style="761" customWidth="1"/>
    <col min="10500" max="10500" width="7.26953125" style="761" customWidth="1"/>
    <col min="10501" max="10501" width="9.81640625" style="761" customWidth="1"/>
    <col min="10502" max="10502" width="11.54296875" style="761" customWidth="1"/>
    <col min="10503" max="10752" width="9.1796875" style="761"/>
    <col min="10753" max="10753" width="4.54296875" style="761" customWidth="1"/>
    <col min="10754" max="10754" width="56" style="761" customWidth="1"/>
    <col min="10755" max="10755" width="4.81640625" style="761" customWidth="1"/>
    <col min="10756" max="10756" width="7.26953125" style="761" customWidth="1"/>
    <col min="10757" max="10757" width="9.81640625" style="761" customWidth="1"/>
    <col min="10758" max="10758" width="11.54296875" style="761" customWidth="1"/>
    <col min="10759" max="11008" width="9.1796875" style="761"/>
    <col min="11009" max="11009" width="4.54296875" style="761" customWidth="1"/>
    <col min="11010" max="11010" width="56" style="761" customWidth="1"/>
    <col min="11011" max="11011" width="4.81640625" style="761" customWidth="1"/>
    <col min="11012" max="11012" width="7.26953125" style="761" customWidth="1"/>
    <col min="11013" max="11013" width="9.81640625" style="761" customWidth="1"/>
    <col min="11014" max="11014" width="11.54296875" style="761" customWidth="1"/>
    <col min="11015" max="11264" width="9.1796875" style="761"/>
    <col min="11265" max="11265" width="4.54296875" style="761" customWidth="1"/>
    <col min="11266" max="11266" width="56" style="761" customWidth="1"/>
    <col min="11267" max="11267" width="4.81640625" style="761" customWidth="1"/>
    <col min="11268" max="11268" width="7.26953125" style="761" customWidth="1"/>
    <col min="11269" max="11269" width="9.81640625" style="761" customWidth="1"/>
    <col min="11270" max="11270" width="11.54296875" style="761" customWidth="1"/>
    <col min="11271" max="11520" width="9.1796875" style="761"/>
    <col min="11521" max="11521" width="4.54296875" style="761" customWidth="1"/>
    <col min="11522" max="11522" width="56" style="761" customWidth="1"/>
    <col min="11523" max="11523" width="4.81640625" style="761" customWidth="1"/>
    <col min="11524" max="11524" width="7.26953125" style="761" customWidth="1"/>
    <col min="11525" max="11525" width="9.81640625" style="761" customWidth="1"/>
    <col min="11526" max="11526" width="11.54296875" style="761" customWidth="1"/>
    <col min="11527" max="11776" width="9.1796875" style="761"/>
    <col min="11777" max="11777" width="4.54296875" style="761" customWidth="1"/>
    <col min="11778" max="11778" width="56" style="761" customWidth="1"/>
    <col min="11779" max="11779" width="4.81640625" style="761" customWidth="1"/>
    <col min="11780" max="11780" width="7.26953125" style="761" customWidth="1"/>
    <col min="11781" max="11781" width="9.81640625" style="761" customWidth="1"/>
    <col min="11782" max="11782" width="11.54296875" style="761" customWidth="1"/>
    <col min="11783" max="12032" width="9.1796875" style="761"/>
    <col min="12033" max="12033" width="4.54296875" style="761" customWidth="1"/>
    <col min="12034" max="12034" width="56" style="761" customWidth="1"/>
    <col min="12035" max="12035" width="4.81640625" style="761" customWidth="1"/>
    <col min="12036" max="12036" width="7.26953125" style="761" customWidth="1"/>
    <col min="12037" max="12037" width="9.81640625" style="761" customWidth="1"/>
    <col min="12038" max="12038" width="11.54296875" style="761" customWidth="1"/>
    <col min="12039" max="12288" width="9.1796875" style="761"/>
    <col min="12289" max="12289" width="4.54296875" style="761" customWidth="1"/>
    <col min="12290" max="12290" width="56" style="761" customWidth="1"/>
    <col min="12291" max="12291" width="4.81640625" style="761" customWidth="1"/>
    <col min="12292" max="12292" width="7.26953125" style="761" customWidth="1"/>
    <col min="12293" max="12293" width="9.81640625" style="761" customWidth="1"/>
    <col min="12294" max="12294" width="11.54296875" style="761" customWidth="1"/>
    <col min="12295" max="12544" width="9.1796875" style="761"/>
    <col min="12545" max="12545" width="4.54296875" style="761" customWidth="1"/>
    <col min="12546" max="12546" width="56" style="761" customWidth="1"/>
    <col min="12547" max="12547" width="4.81640625" style="761" customWidth="1"/>
    <col min="12548" max="12548" width="7.26953125" style="761" customWidth="1"/>
    <col min="12549" max="12549" width="9.81640625" style="761" customWidth="1"/>
    <col min="12550" max="12550" width="11.54296875" style="761" customWidth="1"/>
    <col min="12551" max="12800" width="9.1796875" style="761"/>
    <col min="12801" max="12801" width="4.54296875" style="761" customWidth="1"/>
    <col min="12802" max="12802" width="56" style="761" customWidth="1"/>
    <col min="12803" max="12803" width="4.81640625" style="761" customWidth="1"/>
    <col min="12804" max="12804" width="7.26953125" style="761" customWidth="1"/>
    <col min="12805" max="12805" width="9.81640625" style="761" customWidth="1"/>
    <col min="12806" max="12806" width="11.54296875" style="761" customWidth="1"/>
    <col min="12807" max="13056" width="9.1796875" style="761"/>
    <col min="13057" max="13057" width="4.54296875" style="761" customWidth="1"/>
    <col min="13058" max="13058" width="56" style="761" customWidth="1"/>
    <col min="13059" max="13059" width="4.81640625" style="761" customWidth="1"/>
    <col min="13060" max="13060" width="7.26953125" style="761" customWidth="1"/>
    <col min="13061" max="13061" width="9.81640625" style="761" customWidth="1"/>
    <col min="13062" max="13062" width="11.54296875" style="761" customWidth="1"/>
    <col min="13063" max="13312" width="9.1796875" style="761"/>
    <col min="13313" max="13313" width="4.54296875" style="761" customWidth="1"/>
    <col min="13314" max="13314" width="56" style="761" customWidth="1"/>
    <col min="13315" max="13315" width="4.81640625" style="761" customWidth="1"/>
    <col min="13316" max="13316" width="7.26953125" style="761" customWidth="1"/>
    <col min="13317" max="13317" width="9.81640625" style="761" customWidth="1"/>
    <col min="13318" max="13318" width="11.54296875" style="761" customWidth="1"/>
    <col min="13319" max="13568" width="9.1796875" style="761"/>
    <col min="13569" max="13569" width="4.54296875" style="761" customWidth="1"/>
    <col min="13570" max="13570" width="56" style="761" customWidth="1"/>
    <col min="13571" max="13571" width="4.81640625" style="761" customWidth="1"/>
    <col min="13572" max="13572" width="7.26953125" style="761" customWidth="1"/>
    <col min="13573" max="13573" width="9.81640625" style="761" customWidth="1"/>
    <col min="13574" max="13574" width="11.54296875" style="761" customWidth="1"/>
    <col min="13575" max="13824" width="9.1796875" style="761"/>
    <col min="13825" max="13825" width="4.54296875" style="761" customWidth="1"/>
    <col min="13826" max="13826" width="56" style="761" customWidth="1"/>
    <col min="13827" max="13827" width="4.81640625" style="761" customWidth="1"/>
    <col min="13828" max="13828" width="7.26953125" style="761" customWidth="1"/>
    <col min="13829" max="13829" width="9.81640625" style="761" customWidth="1"/>
    <col min="13830" max="13830" width="11.54296875" style="761" customWidth="1"/>
    <col min="13831" max="14080" width="9.1796875" style="761"/>
    <col min="14081" max="14081" width="4.54296875" style="761" customWidth="1"/>
    <col min="14082" max="14082" width="56" style="761" customWidth="1"/>
    <col min="14083" max="14083" width="4.81640625" style="761" customWidth="1"/>
    <col min="14084" max="14084" width="7.26953125" style="761" customWidth="1"/>
    <col min="14085" max="14085" width="9.81640625" style="761" customWidth="1"/>
    <col min="14086" max="14086" width="11.54296875" style="761" customWidth="1"/>
    <col min="14087" max="14336" width="9.1796875" style="761"/>
    <col min="14337" max="14337" width="4.54296875" style="761" customWidth="1"/>
    <col min="14338" max="14338" width="56" style="761" customWidth="1"/>
    <col min="14339" max="14339" width="4.81640625" style="761" customWidth="1"/>
    <col min="14340" max="14340" width="7.26953125" style="761" customWidth="1"/>
    <col min="14341" max="14341" width="9.81640625" style="761" customWidth="1"/>
    <col min="14342" max="14342" width="11.54296875" style="761" customWidth="1"/>
    <col min="14343" max="14592" width="9.1796875" style="761"/>
    <col min="14593" max="14593" width="4.54296875" style="761" customWidth="1"/>
    <col min="14594" max="14594" width="56" style="761" customWidth="1"/>
    <col min="14595" max="14595" width="4.81640625" style="761" customWidth="1"/>
    <col min="14596" max="14596" width="7.26953125" style="761" customWidth="1"/>
    <col min="14597" max="14597" width="9.81640625" style="761" customWidth="1"/>
    <col min="14598" max="14598" width="11.54296875" style="761" customWidth="1"/>
    <col min="14599" max="14848" width="9.1796875" style="761"/>
    <col min="14849" max="14849" width="4.54296875" style="761" customWidth="1"/>
    <col min="14850" max="14850" width="56" style="761" customWidth="1"/>
    <col min="14851" max="14851" width="4.81640625" style="761" customWidth="1"/>
    <col min="14852" max="14852" width="7.26953125" style="761" customWidth="1"/>
    <col min="14853" max="14853" width="9.81640625" style="761" customWidth="1"/>
    <col min="14854" max="14854" width="11.54296875" style="761" customWidth="1"/>
    <col min="14855" max="15104" width="9.1796875" style="761"/>
    <col min="15105" max="15105" width="4.54296875" style="761" customWidth="1"/>
    <col min="15106" max="15106" width="56" style="761" customWidth="1"/>
    <col min="15107" max="15107" width="4.81640625" style="761" customWidth="1"/>
    <col min="15108" max="15108" width="7.26953125" style="761" customWidth="1"/>
    <col min="15109" max="15109" width="9.81640625" style="761" customWidth="1"/>
    <col min="15110" max="15110" width="11.54296875" style="761" customWidth="1"/>
    <col min="15111" max="15360" width="9.1796875" style="761"/>
    <col min="15361" max="15361" width="4.54296875" style="761" customWidth="1"/>
    <col min="15362" max="15362" width="56" style="761" customWidth="1"/>
    <col min="15363" max="15363" width="4.81640625" style="761" customWidth="1"/>
    <col min="15364" max="15364" width="7.26953125" style="761" customWidth="1"/>
    <col min="15365" max="15365" width="9.81640625" style="761" customWidth="1"/>
    <col min="15366" max="15366" width="11.54296875" style="761" customWidth="1"/>
    <col min="15367" max="15616" width="9.1796875" style="761"/>
    <col min="15617" max="15617" width="4.54296875" style="761" customWidth="1"/>
    <col min="15618" max="15618" width="56" style="761" customWidth="1"/>
    <col min="15619" max="15619" width="4.81640625" style="761" customWidth="1"/>
    <col min="15620" max="15620" width="7.26953125" style="761" customWidth="1"/>
    <col min="15621" max="15621" width="9.81640625" style="761" customWidth="1"/>
    <col min="15622" max="15622" width="11.54296875" style="761" customWidth="1"/>
    <col min="15623" max="15872" width="9.1796875" style="761"/>
    <col min="15873" max="15873" width="4.54296875" style="761" customWidth="1"/>
    <col min="15874" max="15874" width="56" style="761" customWidth="1"/>
    <col min="15875" max="15875" width="4.81640625" style="761" customWidth="1"/>
    <col min="15876" max="15876" width="7.26953125" style="761" customWidth="1"/>
    <col min="15877" max="15877" width="9.81640625" style="761" customWidth="1"/>
    <col min="15878" max="15878" width="11.54296875" style="761" customWidth="1"/>
    <col min="15879" max="16128" width="9.1796875" style="761"/>
    <col min="16129" max="16129" width="4.54296875" style="761" customWidth="1"/>
    <col min="16130" max="16130" width="56" style="761" customWidth="1"/>
    <col min="16131" max="16131" width="4.81640625" style="761" customWidth="1"/>
    <col min="16132" max="16132" width="7.26953125" style="761" customWidth="1"/>
    <col min="16133" max="16133" width="9.81640625" style="761" customWidth="1"/>
    <col min="16134" max="16134" width="11.54296875" style="761" customWidth="1"/>
    <col min="16135" max="16384" width="9.1796875" style="761"/>
  </cols>
  <sheetData>
    <row r="1" spans="1:6" s="738" customFormat="1" ht="13">
      <c r="A1" s="809"/>
      <c r="B1" s="810"/>
      <c r="C1" s="811"/>
      <c r="D1" s="811"/>
      <c r="E1" s="511"/>
      <c r="F1" s="511"/>
    </row>
    <row r="2" spans="1:6" s="738" customFormat="1" ht="13">
      <c r="A2" s="812" t="s">
        <v>1019</v>
      </c>
      <c r="B2" s="813" t="s">
        <v>1020</v>
      </c>
      <c r="C2" s="842" t="s">
        <v>1021</v>
      </c>
      <c r="D2" s="842" t="s">
        <v>232</v>
      </c>
      <c r="E2" s="739" t="s">
        <v>1022</v>
      </c>
      <c r="F2" s="740" t="s">
        <v>1023</v>
      </c>
    </row>
    <row r="3" spans="1:6" s="738" customFormat="1" ht="13">
      <c r="A3" s="854"/>
      <c r="B3" s="855"/>
      <c r="C3" s="856"/>
      <c r="D3" s="856"/>
      <c r="E3" s="875"/>
      <c r="F3" s="876"/>
    </row>
    <row r="4" spans="1:6" s="741" customFormat="1" ht="13">
      <c r="A4" s="816"/>
      <c r="B4" s="817"/>
      <c r="C4" s="818"/>
      <c r="D4" s="818"/>
      <c r="E4" s="877"/>
      <c r="F4" s="878"/>
    </row>
    <row r="5" spans="1:6" s="741" customFormat="1" ht="13">
      <c r="A5" s="742" t="s">
        <v>1279</v>
      </c>
      <c r="B5" s="820" t="s">
        <v>1280</v>
      </c>
      <c r="C5" s="843"/>
      <c r="D5" s="843"/>
      <c r="E5" s="879"/>
      <c r="F5" s="744"/>
    </row>
    <row r="6" spans="1:6" s="741" customFormat="1" ht="13">
      <c r="A6" s="745"/>
      <c r="B6" s="823"/>
      <c r="C6" s="843"/>
      <c r="D6" s="843"/>
      <c r="E6" s="879"/>
      <c r="F6" s="744"/>
    </row>
    <row r="7" spans="1:6" s="741" customFormat="1" ht="13">
      <c r="A7" s="857"/>
      <c r="B7" s="858"/>
      <c r="C7" s="828"/>
      <c r="D7" s="828"/>
      <c r="E7" s="880"/>
      <c r="F7" s="744"/>
    </row>
    <row r="8" spans="1:6" s="741" customFormat="1" ht="25">
      <c r="A8" s="857"/>
      <c r="B8" s="747" t="s">
        <v>1281</v>
      </c>
      <c r="C8" s="881"/>
      <c r="D8" s="881"/>
      <c r="E8" s="880"/>
      <c r="F8" s="744"/>
    </row>
    <row r="9" spans="1:6" s="520" customFormat="1" ht="13">
      <c r="A9" s="859"/>
      <c r="B9" s="858"/>
      <c r="C9" s="828"/>
      <c r="D9" s="828"/>
      <c r="E9" s="880"/>
      <c r="F9" s="744"/>
    </row>
    <row r="10" spans="1:6" s="520" customFormat="1" ht="25.5">
      <c r="A10" s="860">
        <v>1</v>
      </c>
      <c r="B10" s="861" t="s">
        <v>1282</v>
      </c>
      <c r="C10" s="862"/>
      <c r="D10" s="862"/>
      <c r="E10" s="882"/>
      <c r="F10" s="882"/>
    </row>
    <row r="11" spans="1:6" s="748" customFormat="1">
      <c r="A11" s="863"/>
      <c r="B11" s="864" t="s">
        <v>1283</v>
      </c>
      <c r="C11" s="865" t="s">
        <v>872</v>
      </c>
      <c r="D11" s="865">
        <v>180</v>
      </c>
      <c r="E11" s="791">
        <v>0</v>
      </c>
      <c r="F11" s="750">
        <f>D11*E11</f>
        <v>0</v>
      </c>
    </row>
    <row r="12" spans="1:6" s="748" customFormat="1">
      <c r="A12" s="863"/>
      <c r="B12" s="864" t="s">
        <v>1223</v>
      </c>
      <c r="C12" s="865" t="s">
        <v>872</v>
      </c>
      <c r="D12" s="865">
        <v>130</v>
      </c>
      <c r="E12" s="791">
        <v>0</v>
      </c>
      <c r="F12" s="750">
        <f t="shared" ref="F12" si="0">D12*E12</f>
        <v>0</v>
      </c>
    </row>
    <row r="13" spans="1:6" s="748" customFormat="1">
      <c r="A13" s="863"/>
      <c r="B13" s="864" t="s">
        <v>1284</v>
      </c>
      <c r="C13" s="865" t="s">
        <v>872</v>
      </c>
      <c r="D13" s="865">
        <v>170</v>
      </c>
      <c r="E13" s="791">
        <v>0</v>
      </c>
      <c r="F13" s="750">
        <f>D13*E13</f>
        <v>0</v>
      </c>
    </row>
    <row r="14" spans="1:6" s="748" customFormat="1">
      <c r="A14" s="863"/>
      <c r="B14" s="864" t="s">
        <v>1222</v>
      </c>
      <c r="C14" s="865" t="s">
        <v>872</v>
      </c>
      <c r="D14" s="865">
        <v>150</v>
      </c>
      <c r="E14" s="791">
        <v>0</v>
      </c>
      <c r="F14" s="750">
        <f t="shared" ref="F14" si="1">D14*E14</f>
        <v>0</v>
      </c>
    </row>
    <row r="15" spans="1:6" s="748" customFormat="1">
      <c r="A15" s="863"/>
      <c r="B15" s="861"/>
      <c r="C15" s="862"/>
      <c r="D15" s="862"/>
      <c r="E15" s="806"/>
      <c r="F15" s="749"/>
    </row>
    <row r="16" spans="1:6" s="748" customFormat="1" ht="37.5">
      <c r="A16" s="860">
        <v>2</v>
      </c>
      <c r="B16" s="861" t="s">
        <v>1285</v>
      </c>
      <c r="C16" s="862"/>
      <c r="D16" s="862"/>
      <c r="E16" s="806"/>
      <c r="F16" s="749"/>
    </row>
    <row r="17" spans="1:6" s="748" customFormat="1">
      <c r="A17" s="866"/>
      <c r="B17" s="861" t="s">
        <v>1286</v>
      </c>
      <c r="C17" s="862" t="s">
        <v>17</v>
      </c>
      <c r="D17" s="862">
        <v>3</v>
      </c>
      <c r="E17" s="791">
        <v>0</v>
      </c>
      <c r="F17" s="750">
        <f>D17*E17</f>
        <v>0</v>
      </c>
    </row>
    <row r="18" spans="1:6" s="748" customFormat="1" ht="37.5">
      <c r="A18" s="860"/>
      <c r="B18" s="861" t="s">
        <v>1287</v>
      </c>
      <c r="C18" s="862" t="s">
        <v>17</v>
      </c>
      <c r="D18" s="862">
        <v>40</v>
      </c>
      <c r="E18" s="791">
        <v>0</v>
      </c>
      <c r="F18" s="750">
        <f>D18*E18</f>
        <v>0</v>
      </c>
    </row>
    <row r="19" spans="1:6" s="741" customFormat="1" ht="25">
      <c r="A19" s="857"/>
      <c r="B19" s="867" t="s">
        <v>1288</v>
      </c>
      <c r="C19" s="862" t="s">
        <v>17</v>
      </c>
      <c r="D19" s="862">
        <v>30</v>
      </c>
      <c r="E19" s="791">
        <v>0</v>
      </c>
      <c r="F19" s="750">
        <f>D19*E19</f>
        <v>0</v>
      </c>
    </row>
    <row r="20" spans="1:6" s="741" customFormat="1">
      <c r="A20" s="857"/>
      <c r="B20" s="867"/>
      <c r="C20" s="850"/>
      <c r="D20" s="850"/>
      <c r="E20" s="792"/>
      <c r="F20" s="547"/>
    </row>
    <row r="21" spans="1:6" s="741" customFormat="1" ht="25">
      <c r="A21" s="860">
        <v>3</v>
      </c>
      <c r="B21" s="867" t="s">
        <v>1289</v>
      </c>
      <c r="C21" s="850" t="s">
        <v>868</v>
      </c>
      <c r="D21" s="850">
        <v>1</v>
      </c>
      <c r="E21" s="791">
        <v>0</v>
      </c>
      <c r="F21" s="750">
        <f>D21*E21</f>
        <v>0</v>
      </c>
    </row>
    <row r="22" spans="1:6" s="741" customFormat="1" ht="13">
      <c r="A22" s="857"/>
      <c r="B22" s="858"/>
      <c r="C22" s="828"/>
      <c r="D22" s="828"/>
      <c r="E22" s="805"/>
      <c r="F22" s="752"/>
    </row>
    <row r="23" spans="1:6" s="741" customFormat="1" ht="37.5">
      <c r="A23" s="860">
        <v>4</v>
      </c>
      <c r="B23" s="867" t="s">
        <v>1290</v>
      </c>
      <c r="C23" s="850" t="s">
        <v>868</v>
      </c>
      <c r="D23" s="850">
        <v>9</v>
      </c>
      <c r="E23" s="791">
        <v>0</v>
      </c>
      <c r="F23" s="750">
        <f>D23*E23</f>
        <v>0</v>
      </c>
    </row>
    <row r="24" spans="1:6" s="741" customFormat="1" ht="13">
      <c r="A24" s="857"/>
      <c r="B24" s="858"/>
      <c r="C24" s="828"/>
      <c r="D24" s="828"/>
      <c r="E24" s="805"/>
      <c r="F24" s="752"/>
    </row>
    <row r="25" spans="1:6" s="741" customFormat="1" ht="25">
      <c r="A25" s="860">
        <v>5</v>
      </c>
      <c r="B25" s="858" t="s">
        <v>1291</v>
      </c>
      <c r="C25" s="828" t="s">
        <v>868</v>
      </c>
      <c r="D25" s="828">
        <v>1</v>
      </c>
      <c r="E25" s="791">
        <v>0</v>
      </c>
      <c r="F25" s="750">
        <f>D25*E25</f>
        <v>0</v>
      </c>
    </row>
    <row r="26" spans="1:6" s="741" customFormat="1" ht="13">
      <c r="A26" s="857"/>
      <c r="B26" s="858"/>
      <c r="C26" s="828"/>
      <c r="D26" s="828"/>
      <c r="E26" s="751"/>
      <c r="F26" s="752"/>
    </row>
    <row r="27" spans="1:6" s="741" customFormat="1" ht="13">
      <c r="A27" s="860">
        <v>6</v>
      </c>
      <c r="B27" s="868" t="s">
        <v>1292</v>
      </c>
      <c r="C27" s="869"/>
      <c r="D27" s="870">
        <v>0.03</v>
      </c>
      <c r="E27" s="751"/>
      <c r="F27" s="752">
        <f>SUM(F7:F25)*D27</f>
        <v>0</v>
      </c>
    </row>
    <row r="28" spans="1:6" s="741" customFormat="1" ht="13">
      <c r="A28" s="857"/>
      <c r="B28" s="868"/>
      <c r="C28" s="869"/>
      <c r="D28" s="869"/>
      <c r="E28" s="751"/>
      <c r="F28" s="752"/>
    </row>
    <row r="29" spans="1:6" s="741" customFormat="1" ht="13">
      <c r="A29" s="860">
        <v>7</v>
      </c>
      <c r="B29" s="868" t="s">
        <v>1293</v>
      </c>
      <c r="C29" s="869"/>
      <c r="D29" s="870">
        <v>0.03</v>
      </c>
      <c r="E29" s="751"/>
      <c r="F29" s="752">
        <f>SUM(F7:F25)*D29</f>
        <v>0</v>
      </c>
    </row>
    <row r="30" spans="1:6" s="741" customFormat="1" ht="13">
      <c r="A30" s="871"/>
      <c r="B30" s="872"/>
      <c r="C30" s="873"/>
      <c r="D30" s="873"/>
      <c r="E30" s="751"/>
      <c r="F30" s="752"/>
    </row>
    <row r="31" spans="1:6" s="741" customFormat="1" ht="13">
      <c r="A31" s="860">
        <v>8</v>
      </c>
      <c r="B31" s="872" t="s">
        <v>1294</v>
      </c>
      <c r="C31" s="873"/>
      <c r="D31" s="874">
        <v>0.05</v>
      </c>
      <c r="E31" s="751"/>
      <c r="F31" s="752">
        <f>SUM(F7:F25)*D31</f>
        <v>0</v>
      </c>
    </row>
    <row r="32" spans="1:6" s="741" customFormat="1">
      <c r="A32" s="753"/>
      <c r="B32" s="838"/>
      <c r="C32" s="754"/>
      <c r="D32" s="754"/>
      <c r="E32" s="755"/>
      <c r="F32" s="756"/>
    </row>
    <row r="33" spans="1:6" s="741" customFormat="1" ht="13.5" thickBot="1">
      <c r="A33" s="757" t="s">
        <v>1279</v>
      </c>
      <c r="B33" s="758" t="s">
        <v>1295</v>
      </c>
      <c r="C33" s="852"/>
      <c r="D33" s="853"/>
      <c r="E33" s="759"/>
      <c r="F33" s="760">
        <f>SUM(F7:F32)</f>
        <v>0</v>
      </c>
    </row>
    <row r="34" spans="1:6" ht="13" thickTop="1">
      <c r="A34" s="809"/>
      <c r="B34" s="841"/>
      <c r="C34" s="811"/>
      <c r="D34" s="811"/>
    </row>
    <row r="35" spans="1:6">
      <c r="A35" s="809"/>
      <c r="B35" s="841"/>
      <c r="C35" s="811"/>
      <c r="D35" s="811"/>
    </row>
    <row r="36" spans="1:6">
      <c r="A36" s="809"/>
      <c r="B36" s="841"/>
      <c r="C36" s="811"/>
      <c r="D36" s="811"/>
    </row>
    <row r="37" spans="1:6">
      <c r="A37" s="809"/>
      <c r="B37" s="841"/>
      <c r="C37" s="811"/>
      <c r="D37" s="811"/>
    </row>
  </sheetData>
  <sheetProtection algorithmName="SHA-512" hashValue="iAems9crfgYvhrU6JF/r9ALvMRJwAEdwNEyzQiHrwsL4BpBxUqdHLivO4E2HgfaVCbVkH958ZfTmCVQ4T250bQ==" saltValue="ctDHkdedj5UG/TaHnCRvrA==" spinCount="100000" sheet="1" selectLockedCells="1"/>
  <pageMargins left="0.6692913385826772" right="0.15748031496062992" top="0.59055118110236227" bottom="0.59055118110236227" header="0.51181102362204722" footer="0.31496062992125984"/>
  <pageSetup paperSize="9" orientation="portrait" blackAndWhite="1" horizontalDpi="300" verticalDpi="300" r:id="rId1"/>
  <headerFooter alignWithMargins="0">
    <oddFooter>Stran &amp;P od &amp;N</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7"/>
  <sheetViews>
    <sheetView view="pageLayout" zoomScaleNormal="100" zoomScaleSheetLayoutView="100" workbookViewId="0">
      <selection activeCell="E13" sqref="E13"/>
    </sheetView>
  </sheetViews>
  <sheetFormatPr defaultRowHeight="12.5"/>
  <cols>
    <col min="1" max="1" width="4.54296875" style="486" customWidth="1"/>
    <col min="2" max="2" width="56" style="497" customWidth="1"/>
    <col min="3" max="3" width="4.81640625" style="488" customWidth="1"/>
    <col min="4" max="4" width="7.26953125" style="488" customWidth="1"/>
    <col min="5" max="5" width="11" style="488" customWidth="1"/>
    <col min="6" max="6" width="11.54296875" style="488" customWidth="1"/>
    <col min="7" max="256" width="9.1796875" style="761"/>
    <col min="257" max="257" width="4.54296875" style="761" customWidth="1"/>
    <col min="258" max="258" width="56" style="761" customWidth="1"/>
    <col min="259" max="259" width="4.81640625" style="761" customWidth="1"/>
    <col min="260" max="260" width="7.26953125" style="761" customWidth="1"/>
    <col min="261" max="261" width="11" style="761" customWidth="1"/>
    <col min="262" max="262" width="11.54296875" style="761" customWidth="1"/>
    <col min="263" max="512" width="9.1796875" style="761"/>
    <col min="513" max="513" width="4.54296875" style="761" customWidth="1"/>
    <col min="514" max="514" width="56" style="761" customWidth="1"/>
    <col min="515" max="515" width="4.81640625" style="761" customWidth="1"/>
    <col min="516" max="516" width="7.26953125" style="761" customWidth="1"/>
    <col min="517" max="517" width="11" style="761" customWidth="1"/>
    <col min="518" max="518" width="11.54296875" style="761" customWidth="1"/>
    <col min="519" max="768" width="9.1796875" style="761"/>
    <col min="769" max="769" width="4.54296875" style="761" customWidth="1"/>
    <col min="770" max="770" width="56" style="761" customWidth="1"/>
    <col min="771" max="771" width="4.81640625" style="761" customWidth="1"/>
    <col min="772" max="772" width="7.26953125" style="761" customWidth="1"/>
    <col min="773" max="773" width="11" style="761" customWidth="1"/>
    <col min="774" max="774" width="11.54296875" style="761" customWidth="1"/>
    <col min="775" max="1024" width="9.1796875" style="761"/>
    <col min="1025" max="1025" width="4.54296875" style="761" customWidth="1"/>
    <col min="1026" max="1026" width="56" style="761" customWidth="1"/>
    <col min="1027" max="1027" width="4.81640625" style="761" customWidth="1"/>
    <col min="1028" max="1028" width="7.26953125" style="761" customWidth="1"/>
    <col min="1029" max="1029" width="11" style="761" customWidth="1"/>
    <col min="1030" max="1030" width="11.54296875" style="761" customWidth="1"/>
    <col min="1031" max="1280" width="9.1796875" style="761"/>
    <col min="1281" max="1281" width="4.54296875" style="761" customWidth="1"/>
    <col min="1282" max="1282" width="56" style="761" customWidth="1"/>
    <col min="1283" max="1283" width="4.81640625" style="761" customWidth="1"/>
    <col min="1284" max="1284" width="7.26953125" style="761" customWidth="1"/>
    <col min="1285" max="1285" width="11" style="761" customWidth="1"/>
    <col min="1286" max="1286" width="11.54296875" style="761" customWidth="1"/>
    <col min="1287" max="1536" width="9.1796875" style="761"/>
    <col min="1537" max="1537" width="4.54296875" style="761" customWidth="1"/>
    <col min="1538" max="1538" width="56" style="761" customWidth="1"/>
    <col min="1539" max="1539" width="4.81640625" style="761" customWidth="1"/>
    <col min="1540" max="1540" width="7.26953125" style="761" customWidth="1"/>
    <col min="1541" max="1541" width="11" style="761" customWidth="1"/>
    <col min="1542" max="1542" width="11.54296875" style="761" customWidth="1"/>
    <col min="1543" max="1792" width="9.1796875" style="761"/>
    <col min="1793" max="1793" width="4.54296875" style="761" customWidth="1"/>
    <col min="1794" max="1794" width="56" style="761" customWidth="1"/>
    <col min="1795" max="1795" width="4.81640625" style="761" customWidth="1"/>
    <col min="1796" max="1796" width="7.26953125" style="761" customWidth="1"/>
    <col min="1797" max="1797" width="11" style="761" customWidth="1"/>
    <col min="1798" max="1798" width="11.54296875" style="761" customWidth="1"/>
    <col min="1799" max="2048" width="9.1796875" style="761"/>
    <col min="2049" max="2049" width="4.54296875" style="761" customWidth="1"/>
    <col min="2050" max="2050" width="56" style="761" customWidth="1"/>
    <col min="2051" max="2051" width="4.81640625" style="761" customWidth="1"/>
    <col min="2052" max="2052" width="7.26953125" style="761" customWidth="1"/>
    <col min="2053" max="2053" width="11" style="761" customWidth="1"/>
    <col min="2054" max="2054" width="11.54296875" style="761" customWidth="1"/>
    <col min="2055" max="2304" width="9.1796875" style="761"/>
    <col min="2305" max="2305" width="4.54296875" style="761" customWidth="1"/>
    <col min="2306" max="2306" width="56" style="761" customWidth="1"/>
    <col min="2307" max="2307" width="4.81640625" style="761" customWidth="1"/>
    <col min="2308" max="2308" width="7.26953125" style="761" customWidth="1"/>
    <col min="2309" max="2309" width="11" style="761" customWidth="1"/>
    <col min="2310" max="2310" width="11.54296875" style="761" customWidth="1"/>
    <col min="2311" max="2560" width="9.1796875" style="761"/>
    <col min="2561" max="2561" width="4.54296875" style="761" customWidth="1"/>
    <col min="2562" max="2562" width="56" style="761" customWidth="1"/>
    <col min="2563" max="2563" width="4.81640625" style="761" customWidth="1"/>
    <col min="2564" max="2564" width="7.26953125" style="761" customWidth="1"/>
    <col min="2565" max="2565" width="11" style="761" customWidth="1"/>
    <col min="2566" max="2566" width="11.54296875" style="761" customWidth="1"/>
    <col min="2567" max="2816" width="9.1796875" style="761"/>
    <col min="2817" max="2817" width="4.54296875" style="761" customWidth="1"/>
    <col min="2818" max="2818" width="56" style="761" customWidth="1"/>
    <col min="2819" max="2819" width="4.81640625" style="761" customWidth="1"/>
    <col min="2820" max="2820" width="7.26953125" style="761" customWidth="1"/>
    <col min="2821" max="2821" width="11" style="761" customWidth="1"/>
    <col min="2822" max="2822" width="11.54296875" style="761" customWidth="1"/>
    <col min="2823" max="3072" width="9.1796875" style="761"/>
    <col min="3073" max="3073" width="4.54296875" style="761" customWidth="1"/>
    <col min="3074" max="3074" width="56" style="761" customWidth="1"/>
    <col min="3075" max="3075" width="4.81640625" style="761" customWidth="1"/>
    <col min="3076" max="3076" width="7.26953125" style="761" customWidth="1"/>
    <col min="3077" max="3077" width="11" style="761" customWidth="1"/>
    <col min="3078" max="3078" width="11.54296875" style="761" customWidth="1"/>
    <col min="3079" max="3328" width="9.1796875" style="761"/>
    <col min="3329" max="3329" width="4.54296875" style="761" customWidth="1"/>
    <col min="3330" max="3330" width="56" style="761" customWidth="1"/>
    <col min="3331" max="3331" width="4.81640625" style="761" customWidth="1"/>
    <col min="3332" max="3332" width="7.26953125" style="761" customWidth="1"/>
    <col min="3333" max="3333" width="11" style="761" customWidth="1"/>
    <col min="3334" max="3334" width="11.54296875" style="761" customWidth="1"/>
    <col min="3335" max="3584" width="9.1796875" style="761"/>
    <col min="3585" max="3585" width="4.54296875" style="761" customWidth="1"/>
    <col min="3586" max="3586" width="56" style="761" customWidth="1"/>
    <col min="3587" max="3587" width="4.81640625" style="761" customWidth="1"/>
    <col min="3588" max="3588" width="7.26953125" style="761" customWidth="1"/>
    <col min="3589" max="3589" width="11" style="761" customWidth="1"/>
    <col min="3590" max="3590" width="11.54296875" style="761" customWidth="1"/>
    <col min="3591" max="3840" width="9.1796875" style="761"/>
    <col min="3841" max="3841" width="4.54296875" style="761" customWidth="1"/>
    <col min="3842" max="3842" width="56" style="761" customWidth="1"/>
    <col min="3843" max="3843" width="4.81640625" style="761" customWidth="1"/>
    <col min="3844" max="3844" width="7.26953125" style="761" customWidth="1"/>
    <col min="3845" max="3845" width="11" style="761" customWidth="1"/>
    <col min="3846" max="3846" width="11.54296875" style="761" customWidth="1"/>
    <col min="3847" max="4096" width="9.1796875" style="761"/>
    <col min="4097" max="4097" width="4.54296875" style="761" customWidth="1"/>
    <col min="4098" max="4098" width="56" style="761" customWidth="1"/>
    <col min="4099" max="4099" width="4.81640625" style="761" customWidth="1"/>
    <col min="4100" max="4100" width="7.26953125" style="761" customWidth="1"/>
    <col min="4101" max="4101" width="11" style="761" customWidth="1"/>
    <col min="4102" max="4102" width="11.54296875" style="761" customWidth="1"/>
    <col min="4103" max="4352" width="9.1796875" style="761"/>
    <col min="4353" max="4353" width="4.54296875" style="761" customWidth="1"/>
    <col min="4354" max="4354" width="56" style="761" customWidth="1"/>
    <col min="4355" max="4355" width="4.81640625" style="761" customWidth="1"/>
    <col min="4356" max="4356" width="7.26953125" style="761" customWidth="1"/>
    <col min="4357" max="4357" width="11" style="761" customWidth="1"/>
    <col min="4358" max="4358" width="11.54296875" style="761" customWidth="1"/>
    <col min="4359" max="4608" width="9.1796875" style="761"/>
    <col min="4609" max="4609" width="4.54296875" style="761" customWidth="1"/>
    <col min="4610" max="4610" width="56" style="761" customWidth="1"/>
    <col min="4611" max="4611" width="4.81640625" style="761" customWidth="1"/>
    <col min="4612" max="4612" width="7.26953125" style="761" customWidth="1"/>
    <col min="4613" max="4613" width="11" style="761" customWidth="1"/>
    <col min="4614" max="4614" width="11.54296875" style="761" customWidth="1"/>
    <col min="4615" max="4864" width="9.1796875" style="761"/>
    <col min="4865" max="4865" width="4.54296875" style="761" customWidth="1"/>
    <col min="4866" max="4866" width="56" style="761" customWidth="1"/>
    <col min="4867" max="4867" width="4.81640625" style="761" customWidth="1"/>
    <col min="4868" max="4868" width="7.26953125" style="761" customWidth="1"/>
    <col min="4869" max="4869" width="11" style="761" customWidth="1"/>
    <col min="4870" max="4870" width="11.54296875" style="761" customWidth="1"/>
    <col min="4871" max="5120" width="9.1796875" style="761"/>
    <col min="5121" max="5121" width="4.54296875" style="761" customWidth="1"/>
    <col min="5122" max="5122" width="56" style="761" customWidth="1"/>
    <col min="5123" max="5123" width="4.81640625" style="761" customWidth="1"/>
    <col min="5124" max="5124" width="7.26953125" style="761" customWidth="1"/>
    <col min="5125" max="5125" width="11" style="761" customWidth="1"/>
    <col min="5126" max="5126" width="11.54296875" style="761" customWidth="1"/>
    <col min="5127" max="5376" width="9.1796875" style="761"/>
    <col min="5377" max="5377" width="4.54296875" style="761" customWidth="1"/>
    <col min="5378" max="5378" width="56" style="761" customWidth="1"/>
    <col min="5379" max="5379" width="4.81640625" style="761" customWidth="1"/>
    <col min="5380" max="5380" width="7.26953125" style="761" customWidth="1"/>
    <col min="5381" max="5381" width="11" style="761" customWidth="1"/>
    <col min="5382" max="5382" width="11.54296875" style="761" customWidth="1"/>
    <col min="5383" max="5632" width="9.1796875" style="761"/>
    <col min="5633" max="5633" width="4.54296875" style="761" customWidth="1"/>
    <col min="5634" max="5634" width="56" style="761" customWidth="1"/>
    <col min="5635" max="5635" width="4.81640625" style="761" customWidth="1"/>
    <col min="5636" max="5636" width="7.26953125" style="761" customWidth="1"/>
    <col min="5637" max="5637" width="11" style="761" customWidth="1"/>
    <col min="5638" max="5638" width="11.54296875" style="761" customWidth="1"/>
    <col min="5639" max="5888" width="9.1796875" style="761"/>
    <col min="5889" max="5889" width="4.54296875" style="761" customWidth="1"/>
    <col min="5890" max="5890" width="56" style="761" customWidth="1"/>
    <col min="5891" max="5891" width="4.81640625" style="761" customWidth="1"/>
    <col min="5892" max="5892" width="7.26953125" style="761" customWidth="1"/>
    <col min="5893" max="5893" width="11" style="761" customWidth="1"/>
    <col min="5894" max="5894" width="11.54296875" style="761" customWidth="1"/>
    <col min="5895" max="6144" width="9.1796875" style="761"/>
    <col min="6145" max="6145" width="4.54296875" style="761" customWidth="1"/>
    <col min="6146" max="6146" width="56" style="761" customWidth="1"/>
    <col min="6147" max="6147" width="4.81640625" style="761" customWidth="1"/>
    <col min="6148" max="6148" width="7.26953125" style="761" customWidth="1"/>
    <col min="6149" max="6149" width="11" style="761" customWidth="1"/>
    <col min="6150" max="6150" width="11.54296875" style="761" customWidth="1"/>
    <col min="6151" max="6400" width="9.1796875" style="761"/>
    <col min="6401" max="6401" width="4.54296875" style="761" customWidth="1"/>
    <col min="6402" max="6402" width="56" style="761" customWidth="1"/>
    <col min="6403" max="6403" width="4.81640625" style="761" customWidth="1"/>
    <col min="6404" max="6404" width="7.26953125" style="761" customWidth="1"/>
    <col min="6405" max="6405" width="11" style="761" customWidth="1"/>
    <col min="6406" max="6406" width="11.54296875" style="761" customWidth="1"/>
    <col min="6407" max="6656" width="9.1796875" style="761"/>
    <col min="6657" max="6657" width="4.54296875" style="761" customWidth="1"/>
    <col min="6658" max="6658" width="56" style="761" customWidth="1"/>
    <col min="6659" max="6659" width="4.81640625" style="761" customWidth="1"/>
    <col min="6660" max="6660" width="7.26953125" style="761" customWidth="1"/>
    <col min="6661" max="6661" width="11" style="761" customWidth="1"/>
    <col min="6662" max="6662" width="11.54296875" style="761" customWidth="1"/>
    <col min="6663" max="6912" width="9.1796875" style="761"/>
    <col min="6913" max="6913" width="4.54296875" style="761" customWidth="1"/>
    <col min="6914" max="6914" width="56" style="761" customWidth="1"/>
    <col min="6915" max="6915" width="4.81640625" style="761" customWidth="1"/>
    <col min="6916" max="6916" width="7.26953125" style="761" customWidth="1"/>
    <col min="6917" max="6917" width="11" style="761" customWidth="1"/>
    <col min="6918" max="6918" width="11.54296875" style="761" customWidth="1"/>
    <col min="6919" max="7168" width="9.1796875" style="761"/>
    <col min="7169" max="7169" width="4.54296875" style="761" customWidth="1"/>
    <col min="7170" max="7170" width="56" style="761" customWidth="1"/>
    <col min="7171" max="7171" width="4.81640625" style="761" customWidth="1"/>
    <col min="7172" max="7172" width="7.26953125" style="761" customWidth="1"/>
    <col min="7173" max="7173" width="11" style="761" customWidth="1"/>
    <col min="7174" max="7174" width="11.54296875" style="761" customWidth="1"/>
    <col min="7175" max="7424" width="9.1796875" style="761"/>
    <col min="7425" max="7425" width="4.54296875" style="761" customWidth="1"/>
    <col min="7426" max="7426" width="56" style="761" customWidth="1"/>
    <col min="7427" max="7427" width="4.81640625" style="761" customWidth="1"/>
    <col min="7428" max="7428" width="7.26953125" style="761" customWidth="1"/>
    <col min="7429" max="7429" width="11" style="761" customWidth="1"/>
    <col min="7430" max="7430" width="11.54296875" style="761" customWidth="1"/>
    <col min="7431" max="7680" width="9.1796875" style="761"/>
    <col min="7681" max="7681" width="4.54296875" style="761" customWidth="1"/>
    <col min="7682" max="7682" width="56" style="761" customWidth="1"/>
    <col min="7683" max="7683" width="4.81640625" style="761" customWidth="1"/>
    <col min="7684" max="7684" width="7.26953125" style="761" customWidth="1"/>
    <col min="7685" max="7685" width="11" style="761" customWidth="1"/>
    <col min="7686" max="7686" width="11.54296875" style="761" customWidth="1"/>
    <col min="7687" max="7936" width="9.1796875" style="761"/>
    <col min="7937" max="7937" width="4.54296875" style="761" customWidth="1"/>
    <col min="7938" max="7938" width="56" style="761" customWidth="1"/>
    <col min="7939" max="7939" width="4.81640625" style="761" customWidth="1"/>
    <col min="7940" max="7940" width="7.26953125" style="761" customWidth="1"/>
    <col min="7941" max="7941" width="11" style="761" customWidth="1"/>
    <col min="7942" max="7942" width="11.54296875" style="761" customWidth="1"/>
    <col min="7943" max="8192" width="9.1796875" style="761"/>
    <col min="8193" max="8193" width="4.54296875" style="761" customWidth="1"/>
    <col min="8194" max="8194" width="56" style="761" customWidth="1"/>
    <col min="8195" max="8195" width="4.81640625" style="761" customWidth="1"/>
    <col min="8196" max="8196" width="7.26953125" style="761" customWidth="1"/>
    <col min="8197" max="8197" width="11" style="761" customWidth="1"/>
    <col min="8198" max="8198" width="11.54296875" style="761" customWidth="1"/>
    <col min="8199" max="8448" width="9.1796875" style="761"/>
    <col min="8449" max="8449" width="4.54296875" style="761" customWidth="1"/>
    <col min="8450" max="8450" width="56" style="761" customWidth="1"/>
    <col min="8451" max="8451" width="4.81640625" style="761" customWidth="1"/>
    <col min="8452" max="8452" width="7.26953125" style="761" customWidth="1"/>
    <col min="8453" max="8453" width="11" style="761" customWidth="1"/>
    <col min="8454" max="8454" width="11.54296875" style="761" customWidth="1"/>
    <col min="8455" max="8704" width="9.1796875" style="761"/>
    <col min="8705" max="8705" width="4.54296875" style="761" customWidth="1"/>
    <col min="8706" max="8706" width="56" style="761" customWidth="1"/>
    <col min="8707" max="8707" width="4.81640625" style="761" customWidth="1"/>
    <col min="8708" max="8708" width="7.26953125" style="761" customWidth="1"/>
    <col min="8709" max="8709" width="11" style="761" customWidth="1"/>
    <col min="8710" max="8710" width="11.54296875" style="761" customWidth="1"/>
    <col min="8711" max="8960" width="9.1796875" style="761"/>
    <col min="8961" max="8961" width="4.54296875" style="761" customWidth="1"/>
    <col min="8962" max="8962" width="56" style="761" customWidth="1"/>
    <col min="8963" max="8963" width="4.81640625" style="761" customWidth="1"/>
    <col min="8964" max="8964" width="7.26953125" style="761" customWidth="1"/>
    <col min="8965" max="8965" width="11" style="761" customWidth="1"/>
    <col min="8966" max="8966" width="11.54296875" style="761" customWidth="1"/>
    <col min="8967" max="9216" width="9.1796875" style="761"/>
    <col min="9217" max="9217" width="4.54296875" style="761" customWidth="1"/>
    <col min="9218" max="9218" width="56" style="761" customWidth="1"/>
    <col min="9219" max="9219" width="4.81640625" style="761" customWidth="1"/>
    <col min="9220" max="9220" width="7.26953125" style="761" customWidth="1"/>
    <col min="9221" max="9221" width="11" style="761" customWidth="1"/>
    <col min="9222" max="9222" width="11.54296875" style="761" customWidth="1"/>
    <col min="9223" max="9472" width="9.1796875" style="761"/>
    <col min="9473" max="9473" width="4.54296875" style="761" customWidth="1"/>
    <col min="9474" max="9474" width="56" style="761" customWidth="1"/>
    <col min="9475" max="9475" width="4.81640625" style="761" customWidth="1"/>
    <col min="9476" max="9476" width="7.26953125" style="761" customWidth="1"/>
    <col min="9477" max="9477" width="11" style="761" customWidth="1"/>
    <col min="9478" max="9478" width="11.54296875" style="761" customWidth="1"/>
    <col min="9479" max="9728" width="9.1796875" style="761"/>
    <col min="9729" max="9729" width="4.54296875" style="761" customWidth="1"/>
    <col min="9730" max="9730" width="56" style="761" customWidth="1"/>
    <col min="9731" max="9731" width="4.81640625" style="761" customWidth="1"/>
    <col min="9732" max="9732" width="7.26953125" style="761" customWidth="1"/>
    <col min="9733" max="9733" width="11" style="761" customWidth="1"/>
    <col min="9734" max="9734" width="11.54296875" style="761" customWidth="1"/>
    <col min="9735" max="9984" width="9.1796875" style="761"/>
    <col min="9985" max="9985" width="4.54296875" style="761" customWidth="1"/>
    <col min="9986" max="9986" width="56" style="761" customWidth="1"/>
    <col min="9987" max="9987" width="4.81640625" style="761" customWidth="1"/>
    <col min="9988" max="9988" width="7.26953125" style="761" customWidth="1"/>
    <col min="9989" max="9989" width="11" style="761" customWidth="1"/>
    <col min="9990" max="9990" width="11.54296875" style="761" customWidth="1"/>
    <col min="9991" max="10240" width="9.1796875" style="761"/>
    <col min="10241" max="10241" width="4.54296875" style="761" customWidth="1"/>
    <col min="10242" max="10242" width="56" style="761" customWidth="1"/>
    <col min="10243" max="10243" width="4.81640625" style="761" customWidth="1"/>
    <col min="10244" max="10244" width="7.26953125" style="761" customWidth="1"/>
    <col min="10245" max="10245" width="11" style="761" customWidth="1"/>
    <col min="10246" max="10246" width="11.54296875" style="761" customWidth="1"/>
    <col min="10247" max="10496" width="9.1796875" style="761"/>
    <col min="10497" max="10497" width="4.54296875" style="761" customWidth="1"/>
    <col min="10498" max="10498" width="56" style="761" customWidth="1"/>
    <col min="10499" max="10499" width="4.81640625" style="761" customWidth="1"/>
    <col min="10500" max="10500" width="7.26953125" style="761" customWidth="1"/>
    <col min="10501" max="10501" width="11" style="761" customWidth="1"/>
    <col min="10502" max="10502" width="11.54296875" style="761" customWidth="1"/>
    <col min="10503" max="10752" width="9.1796875" style="761"/>
    <col min="10753" max="10753" width="4.54296875" style="761" customWidth="1"/>
    <col min="10754" max="10754" width="56" style="761" customWidth="1"/>
    <col min="10755" max="10755" width="4.81640625" style="761" customWidth="1"/>
    <col min="10756" max="10756" width="7.26953125" style="761" customWidth="1"/>
    <col min="10757" max="10757" width="11" style="761" customWidth="1"/>
    <col min="10758" max="10758" width="11.54296875" style="761" customWidth="1"/>
    <col min="10759" max="11008" width="9.1796875" style="761"/>
    <col min="11009" max="11009" width="4.54296875" style="761" customWidth="1"/>
    <col min="11010" max="11010" width="56" style="761" customWidth="1"/>
    <col min="11011" max="11011" width="4.81640625" style="761" customWidth="1"/>
    <col min="11012" max="11012" width="7.26953125" style="761" customWidth="1"/>
    <col min="11013" max="11013" width="11" style="761" customWidth="1"/>
    <col min="11014" max="11014" width="11.54296875" style="761" customWidth="1"/>
    <col min="11015" max="11264" width="9.1796875" style="761"/>
    <col min="11265" max="11265" width="4.54296875" style="761" customWidth="1"/>
    <col min="11266" max="11266" width="56" style="761" customWidth="1"/>
    <col min="11267" max="11267" width="4.81640625" style="761" customWidth="1"/>
    <col min="11268" max="11268" width="7.26953125" style="761" customWidth="1"/>
    <col min="11269" max="11269" width="11" style="761" customWidth="1"/>
    <col min="11270" max="11270" width="11.54296875" style="761" customWidth="1"/>
    <col min="11271" max="11520" width="9.1796875" style="761"/>
    <col min="11521" max="11521" width="4.54296875" style="761" customWidth="1"/>
    <col min="11522" max="11522" width="56" style="761" customWidth="1"/>
    <col min="11523" max="11523" width="4.81640625" style="761" customWidth="1"/>
    <col min="11524" max="11524" width="7.26953125" style="761" customWidth="1"/>
    <col min="11525" max="11525" width="11" style="761" customWidth="1"/>
    <col min="11526" max="11526" width="11.54296875" style="761" customWidth="1"/>
    <col min="11527" max="11776" width="9.1796875" style="761"/>
    <col min="11777" max="11777" width="4.54296875" style="761" customWidth="1"/>
    <col min="11778" max="11778" width="56" style="761" customWidth="1"/>
    <col min="11779" max="11779" width="4.81640625" style="761" customWidth="1"/>
    <col min="11780" max="11780" width="7.26953125" style="761" customWidth="1"/>
    <col min="11781" max="11781" width="11" style="761" customWidth="1"/>
    <col min="11782" max="11782" width="11.54296875" style="761" customWidth="1"/>
    <col min="11783" max="12032" width="9.1796875" style="761"/>
    <col min="12033" max="12033" width="4.54296875" style="761" customWidth="1"/>
    <col min="12034" max="12034" width="56" style="761" customWidth="1"/>
    <col min="12035" max="12035" width="4.81640625" style="761" customWidth="1"/>
    <col min="12036" max="12036" width="7.26953125" style="761" customWidth="1"/>
    <col min="12037" max="12037" width="11" style="761" customWidth="1"/>
    <col min="12038" max="12038" width="11.54296875" style="761" customWidth="1"/>
    <col min="12039" max="12288" width="9.1796875" style="761"/>
    <col min="12289" max="12289" width="4.54296875" style="761" customWidth="1"/>
    <col min="12290" max="12290" width="56" style="761" customWidth="1"/>
    <col min="12291" max="12291" width="4.81640625" style="761" customWidth="1"/>
    <col min="12292" max="12292" width="7.26953125" style="761" customWidth="1"/>
    <col min="12293" max="12293" width="11" style="761" customWidth="1"/>
    <col min="12294" max="12294" width="11.54296875" style="761" customWidth="1"/>
    <col min="12295" max="12544" width="9.1796875" style="761"/>
    <col min="12545" max="12545" width="4.54296875" style="761" customWidth="1"/>
    <col min="12546" max="12546" width="56" style="761" customWidth="1"/>
    <col min="12547" max="12547" width="4.81640625" style="761" customWidth="1"/>
    <col min="12548" max="12548" width="7.26953125" style="761" customWidth="1"/>
    <col min="12549" max="12549" width="11" style="761" customWidth="1"/>
    <col min="12550" max="12550" width="11.54296875" style="761" customWidth="1"/>
    <col min="12551" max="12800" width="9.1796875" style="761"/>
    <col min="12801" max="12801" width="4.54296875" style="761" customWidth="1"/>
    <col min="12802" max="12802" width="56" style="761" customWidth="1"/>
    <col min="12803" max="12803" width="4.81640625" style="761" customWidth="1"/>
    <col min="12804" max="12804" width="7.26953125" style="761" customWidth="1"/>
    <col min="12805" max="12805" width="11" style="761" customWidth="1"/>
    <col min="12806" max="12806" width="11.54296875" style="761" customWidth="1"/>
    <col min="12807" max="13056" width="9.1796875" style="761"/>
    <col min="13057" max="13057" width="4.54296875" style="761" customWidth="1"/>
    <col min="13058" max="13058" width="56" style="761" customWidth="1"/>
    <col min="13059" max="13059" width="4.81640625" style="761" customWidth="1"/>
    <col min="13060" max="13060" width="7.26953125" style="761" customWidth="1"/>
    <col min="13061" max="13061" width="11" style="761" customWidth="1"/>
    <col min="13062" max="13062" width="11.54296875" style="761" customWidth="1"/>
    <col min="13063" max="13312" width="9.1796875" style="761"/>
    <col min="13313" max="13313" width="4.54296875" style="761" customWidth="1"/>
    <col min="13314" max="13314" width="56" style="761" customWidth="1"/>
    <col min="13315" max="13315" width="4.81640625" style="761" customWidth="1"/>
    <col min="13316" max="13316" width="7.26953125" style="761" customWidth="1"/>
    <col min="13317" max="13317" width="11" style="761" customWidth="1"/>
    <col min="13318" max="13318" width="11.54296875" style="761" customWidth="1"/>
    <col min="13319" max="13568" width="9.1796875" style="761"/>
    <col min="13569" max="13569" width="4.54296875" style="761" customWidth="1"/>
    <col min="13570" max="13570" width="56" style="761" customWidth="1"/>
    <col min="13571" max="13571" width="4.81640625" style="761" customWidth="1"/>
    <col min="13572" max="13572" width="7.26953125" style="761" customWidth="1"/>
    <col min="13573" max="13573" width="11" style="761" customWidth="1"/>
    <col min="13574" max="13574" width="11.54296875" style="761" customWidth="1"/>
    <col min="13575" max="13824" width="9.1796875" style="761"/>
    <col min="13825" max="13825" width="4.54296875" style="761" customWidth="1"/>
    <col min="13826" max="13826" width="56" style="761" customWidth="1"/>
    <col min="13827" max="13827" width="4.81640625" style="761" customWidth="1"/>
    <col min="13828" max="13828" width="7.26953125" style="761" customWidth="1"/>
    <col min="13829" max="13829" width="11" style="761" customWidth="1"/>
    <col min="13830" max="13830" width="11.54296875" style="761" customWidth="1"/>
    <col min="13831" max="14080" width="9.1796875" style="761"/>
    <col min="14081" max="14081" width="4.54296875" style="761" customWidth="1"/>
    <col min="14082" max="14082" width="56" style="761" customWidth="1"/>
    <col min="14083" max="14083" width="4.81640625" style="761" customWidth="1"/>
    <col min="14084" max="14084" width="7.26953125" style="761" customWidth="1"/>
    <col min="14085" max="14085" width="11" style="761" customWidth="1"/>
    <col min="14086" max="14086" width="11.54296875" style="761" customWidth="1"/>
    <col min="14087" max="14336" width="9.1796875" style="761"/>
    <col min="14337" max="14337" width="4.54296875" style="761" customWidth="1"/>
    <col min="14338" max="14338" width="56" style="761" customWidth="1"/>
    <col min="14339" max="14339" width="4.81640625" style="761" customWidth="1"/>
    <col min="14340" max="14340" width="7.26953125" style="761" customWidth="1"/>
    <col min="14341" max="14341" width="11" style="761" customWidth="1"/>
    <col min="14342" max="14342" width="11.54296875" style="761" customWidth="1"/>
    <col min="14343" max="14592" width="9.1796875" style="761"/>
    <col min="14593" max="14593" width="4.54296875" style="761" customWidth="1"/>
    <col min="14594" max="14594" width="56" style="761" customWidth="1"/>
    <col min="14595" max="14595" width="4.81640625" style="761" customWidth="1"/>
    <col min="14596" max="14596" width="7.26953125" style="761" customWidth="1"/>
    <col min="14597" max="14597" width="11" style="761" customWidth="1"/>
    <col min="14598" max="14598" width="11.54296875" style="761" customWidth="1"/>
    <col min="14599" max="14848" width="9.1796875" style="761"/>
    <col min="14849" max="14849" width="4.54296875" style="761" customWidth="1"/>
    <col min="14850" max="14850" width="56" style="761" customWidth="1"/>
    <col min="14851" max="14851" width="4.81640625" style="761" customWidth="1"/>
    <col min="14852" max="14852" width="7.26953125" style="761" customWidth="1"/>
    <col min="14853" max="14853" width="11" style="761" customWidth="1"/>
    <col min="14854" max="14854" width="11.54296875" style="761" customWidth="1"/>
    <col min="14855" max="15104" width="9.1796875" style="761"/>
    <col min="15105" max="15105" width="4.54296875" style="761" customWidth="1"/>
    <col min="15106" max="15106" width="56" style="761" customWidth="1"/>
    <col min="15107" max="15107" width="4.81640625" style="761" customWidth="1"/>
    <col min="15108" max="15108" width="7.26953125" style="761" customWidth="1"/>
    <col min="15109" max="15109" width="11" style="761" customWidth="1"/>
    <col min="15110" max="15110" width="11.54296875" style="761" customWidth="1"/>
    <col min="15111" max="15360" width="9.1796875" style="761"/>
    <col min="15361" max="15361" width="4.54296875" style="761" customWidth="1"/>
    <col min="15362" max="15362" width="56" style="761" customWidth="1"/>
    <col min="15363" max="15363" width="4.81640625" style="761" customWidth="1"/>
    <col min="15364" max="15364" width="7.26953125" style="761" customWidth="1"/>
    <col min="15365" max="15365" width="11" style="761" customWidth="1"/>
    <col min="15366" max="15366" width="11.54296875" style="761" customWidth="1"/>
    <col min="15367" max="15616" width="9.1796875" style="761"/>
    <col min="15617" max="15617" width="4.54296875" style="761" customWidth="1"/>
    <col min="15618" max="15618" width="56" style="761" customWidth="1"/>
    <col min="15619" max="15619" width="4.81640625" style="761" customWidth="1"/>
    <col min="15620" max="15620" width="7.26953125" style="761" customWidth="1"/>
    <col min="15621" max="15621" width="11" style="761" customWidth="1"/>
    <col min="15622" max="15622" width="11.54296875" style="761" customWidth="1"/>
    <col min="15623" max="15872" width="9.1796875" style="761"/>
    <col min="15873" max="15873" width="4.54296875" style="761" customWidth="1"/>
    <col min="15874" max="15874" width="56" style="761" customWidth="1"/>
    <col min="15875" max="15875" width="4.81640625" style="761" customWidth="1"/>
    <col min="15876" max="15876" width="7.26953125" style="761" customWidth="1"/>
    <col min="15877" max="15877" width="11" style="761" customWidth="1"/>
    <col min="15878" max="15878" width="11.54296875" style="761" customWidth="1"/>
    <col min="15879" max="16128" width="9.1796875" style="761"/>
    <col min="16129" max="16129" width="4.54296875" style="761" customWidth="1"/>
    <col min="16130" max="16130" width="56" style="761" customWidth="1"/>
    <col min="16131" max="16131" width="4.81640625" style="761" customWidth="1"/>
    <col min="16132" max="16132" width="7.26953125" style="761" customWidth="1"/>
    <col min="16133" max="16133" width="11" style="761" customWidth="1"/>
    <col min="16134" max="16134" width="11.54296875" style="761" customWidth="1"/>
    <col min="16135" max="16384" width="9.1796875" style="761"/>
  </cols>
  <sheetData>
    <row r="1" spans="1:6" s="738" customFormat="1" ht="13">
      <c r="A1" s="486"/>
      <c r="B1" s="487"/>
      <c r="C1" s="488"/>
      <c r="D1" s="488"/>
      <c r="E1" s="511"/>
      <c r="F1" s="511"/>
    </row>
    <row r="2" spans="1:6" s="738" customFormat="1" ht="13">
      <c r="A2" s="812" t="s">
        <v>1019</v>
      </c>
      <c r="B2" s="813" t="s">
        <v>1020</v>
      </c>
      <c r="C2" s="842" t="s">
        <v>1021</v>
      </c>
      <c r="D2" s="842" t="s">
        <v>232</v>
      </c>
      <c r="E2" s="739" t="s">
        <v>1022</v>
      </c>
      <c r="F2" s="740" t="s">
        <v>1023</v>
      </c>
    </row>
    <row r="3" spans="1:6" s="741" customFormat="1" ht="13">
      <c r="A3" s="816"/>
      <c r="B3" s="817"/>
      <c r="C3" s="818"/>
      <c r="D3" s="818"/>
      <c r="E3" s="725"/>
      <c r="F3" s="726"/>
    </row>
    <row r="4" spans="1:6" s="741" customFormat="1" ht="13">
      <c r="A4" s="819"/>
      <c r="B4" s="817"/>
      <c r="C4" s="818"/>
      <c r="D4" s="818"/>
      <c r="E4" s="725"/>
      <c r="F4" s="726"/>
    </row>
    <row r="5" spans="1:6" s="741" customFormat="1" ht="13">
      <c r="A5" s="742" t="s">
        <v>1296</v>
      </c>
      <c r="B5" s="820" t="s">
        <v>1297</v>
      </c>
      <c r="C5" s="843"/>
      <c r="D5" s="843"/>
      <c r="E5" s="743"/>
      <c r="F5" s="744"/>
    </row>
    <row r="6" spans="1:6" s="741" customFormat="1" ht="13">
      <c r="A6" s="745"/>
      <c r="B6" s="823"/>
      <c r="C6" s="843"/>
      <c r="D6" s="843"/>
      <c r="E6" s="743"/>
      <c r="F6" s="744"/>
    </row>
    <row r="7" spans="1:6" s="741" customFormat="1" ht="13">
      <c r="A7" s="762"/>
      <c r="B7" s="763"/>
      <c r="C7" s="764"/>
      <c r="D7" s="765"/>
      <c r="E7" s="746"/>
      <c r="F7" s="744"/>
    </row>
    <row r="8" spans="1:6" s="741" customFormat="1" ht="13">
      <c r="A8" s="762"/>
      <c r="B8" s="763" t="s">
        <v>1298</v>
      </c>
      <c r="C8" s="764"/>
      <c r="D8" s="765"/>
      <c r="E8" s="746"/>
      <c r="F8" s="744"/>
    </row>
    <row r="9" spans="1:6" s="741" customFormat="1" ht="13">
      <c r="A9" s="762"/>
      <c r="B9" s="841"/>
      <c r="C9" s="811"/>
      <c r="D9" s="811"/>
      <c r="E9" s="746"/>
      <c r="F9" s="744"/>
    </row>
    <row r="10" spans="1:6" s="741" customFormat="1" ht="25">
      <c r="A10" s="844"/>
      <c r="B10" s="845" t="s">
        <v>1299</v>
      </c>
      <c r="C10" s="846"/>
      <c r="D10" s="845"/>
      <c r="E10" s="766"/>
      <c r="F10" s="767"/>
    </row>
    <row r="11" spans="1:6" s="741" customFormat="1">
      <c r="A11" s="844"/>
      <c r="B11" s="845"/>
      <c r="C11" s="846"/>
      <c r="D11" s="845"/>
      <c r="E11" s="766"/>
      <c r="F11" s="767"/>
    </row>
    <row r="12" spans="1:6" s="741" customFormat="1">
      <c r="A12" s="847">
        <v>1</v>
      </c>
      <c r="B12" s="845" t="s">
        <v>1300</v>
      </c>
      <c r="C12" s="848"/>
      <c r="D12" s="848"/>
      <c r="E12" s="766"/>
      <c r="F12" s="767"/>
    </row>
    <row r="13" spans="1:6" s="741" customFormat="1" ht="62.5">
      <c r="A13" s="844"/>
      <c r="B13" s="845" t="s">
        <v>1301</v>
      </c>
      <c r="C13" s="848" t="s">
        <v>868</v>
      </c>
      <c r="D13" s="848">
        <v>1</v>
      </c>
      <c r="E13" s="791">
        <v>0</v>
      </c>
      <c r="F13" s="768">
        <f>E13*D13</f>
        <v>0</v>
      </c>
    </row>
    <row r="14" spans="1:6" s="741" customFormat="1">
      <c r="A14" s="844"/>
      <c r="B14" s="845"/>
      <c r="C14" s="846"/>
      <c r="D14" s="845"/>
      <c r="E14" s="807"/>
      <c r="F14" s="768"/>
    </row>
    <row r="15" spans="1:6" s="741" customFormat="1" ht="25">
      <c r="A15" s="847">
        <v>2</v>
      </c>
      <c r="B15" s="845" t="s">
        <v>1302</v>
      </c>
      <c r="C15" s="848" t="s">
        <v>872</v>
      </c>
      <c r="D15" s="848">
        <v>20</v>
      </c>
      <c r="E15" s="791">
        <v>0</v>
      </c>
      <c r="F15" s="768">
        <f>E15*D15</f>
        <v>0</v>
      </c>
    </row>
    <row r="16" spans="1:6" s="769" customFormat="1" ht="13">
      <c r="A16" s="844"/>
      <c r="B16" s="845"/>
      <c r="C16" s="846"/>
      <c r="D16" s="845"/>
      <c r="E16" s="807"/>
      <c r="F16" s="768"/>
    </row>
    <row r="17" spans="1:31" s="769" customFormat="1" ht="13">
      <c r="A17" s="847">
        <v>3</v>
      </c>
      <c r="B17" s="845" t="s">
        <v>1303</v>
      </c>
      <c r="C17" s="848" t="s">
        <v>868</v>
      </c>
      <c r="D17" s="848">
        <v>1</v>
      </c>
      <c r="E17" s="791">
        <v>0</v>
      </c>
      <c r="F17" s="768">
        <f>E17*D17</f>
        <v>0</v>
      </c>
    </row>
    <row r="18" spans="1:31" s="769" customFormat="1" ht="13">
      <c r="A18" s="844"/>
      <c r="B18" s="845"/>
      <c r="C18" s="846"/>
      <c r="D18" s="845"/>
      <c r="E18" s="807"/>
      <c r="F18" s="768"/>
    </row>
    <row r="19" spans="1:31" s="771" customFormat="1" ht="13">
      <c r="A19" s="847">
        <v>4</v>
      </c>
      <c r="B19" s="845" t="s">
        <v>1304</v>
      </c>
      <c r="C19" s="848" t="s">
        <v>868</v>
      </c>
      <c r="D19" s="848">
        <v>1</v>
      </c>
      <c r="E19" s="791">
        <v>0</v>
      </c>
      <c r="F19" s="768">
        <f>E19*D19</f>
        <v>0</v>
      </c>
      <c r="G19" s="770"/>
      <c r="H19" s="770"/>
      <c r="I19" s="770"/>
      <c r="J19" s="770"/>
      <c r="K19" s="770"/>
      <c r="L19" s="770"/>
      <c r="M19" s="770"/>
      <c r="N19" s="770"/>
      <c r="O19" s="770"/>
      <c r="P19" s="770"/>
      <c r="Q19" s="770"/>
      <c r="R19" s="770"/>
      <c r="S19" s="770"/>
      <c r="T19" s="770"/>
      <c r="U19" s="770"/>
      <c r="V19" s="770"/>
      <c r="W19" s="770"/>
      <c r="X19" s="770"/>
      <c r="Y19" s="770"/>
      <c r="Z19" s="770"/>
      <c r="AA19" s="770"/>
      <c r="AB19" s="770"/>
      <c r="AC19" s="770"/>
      <c r="AD19" s="770"/>
      <c r="AE19" s="770"/>
    </row>
    <row r="20" spans="1:31" s="769" customFormat="1" ht="13">
      <c r="A20" s="844"/>
      <c r="B20" s="845"/>
      <c r="C20" s="846"/>
      <c r="D20" s="845"/>
      <c r="E20" s="807"/>
      <c r="F20" s="768"/>
    </row>
    <row r="21" spans="1:31" s="769" customFormat="1" ht="25.5">
      <c r="A21" s="847">
        <v>5</v>
      </c>
      <c r="B21" s="845" t="s">
        <v>1305</v>
      </c>
      <c r="C21" s="848" t="s">
        <v>868</v>
      </c>
      <c r="D21" s="848">
        <v>1</v>
      </c>
      <c r="E21" s="791">
        <v>0</v>
      </c>
      <c r="F21" s="768">
        <f>E21*D21</f>
        <v>0</v>
      </c>
    </row>
    <row r="22" spans="1:31" s="741" customFormat="1">
      <c r="A22" s="847"/>
      <c r="B22" s="849"/>
      <c r="C22" s="850"/>
      <c r="D22" s="850"/>
      <c r="E22" s="547"/>
      <c r="F22" s="772"/>
    </row>
    <row r="23" spans="1:31" s="741" customFormat="1">
      <c r="A23" s="753"/>
      <c r="B23" s="838"/>
      <c r="C23" s="754"/>
      <c r="D23" s="754"/>
      <c r="E23" s="755"/>
      <c r="F23" s="756"/>
    </row>
    <row r="24" spans="1:31" s="741" customFormat="1" ht="13.5" thickBot="1">
      <c r="A24" s="773" t="s">
        <v>1296</v>
      </c>
      <c r="B24" s="851" t="s">
        <v>1306</v>
      </c>
      <c r="C24" s="852"/>
      <c r="D24" s="853"/>
      <c r="E24" s="759"/>
      <c r="F24" s="760">
        <f>SUM(F10:F23)</f>
        <v>0</v>
      </c>
    </row>
    <row r="25" spans="1:31" s="741" customFormat="1" ht="13.5" thickTop="1">
      <c r="A25" s="819"/>
      <c r="B25" s="817"/>
      <c r="C25" s="818"/>
      <c r="D25" s="818"/>
      <c r="E25" s="726"/>
      <c r="F25" s="726"/>
    </row>
    <row r="26" spans="1:31" s="741" customFormat="1">
      <c r="A26" s="809"/>
      <c r="B26" s="841"/>
      <c r="C26" s="811"/>
      <c r="D26" s="811"/>
      <c r="E26" s="488"/>
      <c r="F26" s="488"/>
    </row>
    <row r="27" spans="1:31">
      <c r="A27" s="809"/>
      <c r="B27" s="841"/>
      <c r="C27" s="811"/>
      <c r="D27" s="811"/>
    </row>
  </sheetData>
  <sheetProtection algorithmName="SHA-512" hashValue="GKENsnQSf2FYVtbfJBFSBR1eEC105enu/4YA0DEPPUJ2i2ccuhY47ToI+yZAiv8lldzU87EvnM2qAFhMG0eB+w==" saltValue="c0GLWfdohD4naez4v/NeBA==" spinCount="100000" sheet="1" selectLockedCells="1"/>
  <pageMargins left="0.6692913385826772" right="0.15748031496062992" top="0.59055118110236227" bottom="0.59055118110236227" header="0.51181102362204722" footer="0.31496062992125984"/>
  <pageSetup paperSize="9" orientation="portrait" blackAndWhite="1" horizontalDpi="300" verticalDpi="300" r:id="rId1"/>
  <headerFooter alignWithMargins="0">
    <oddFooter>Stran &amp;P od &amp;N</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view="pageLayout" zoomScaleNormal="100" zoomScaleSheetLayoutView="100" workbookViewId="0">
      <selection activeCell="E33" sqref="E33"/>
    </sheetView>
  </sheetViews>
  <sheetFormatPr defaultRowHeight="13"/>
  <cols>
    <col min="1" max="1" width="4.54296875" style="486" customWidth="1"/>
    <col min="2" max="2" width="56.7265625" style="497" customWidth="1"/>
    <col min="3" max="3" width="6.1796875" style="488" customWidth="1"/>
    <col min="4" max="4" width="8.1796875" style="488" customWidth="1"/>
    <col min="5" max="6" width="10.54296875" style="497" customWidth="1"/>
    <col min="7" max="256" width="9.1796875" style="517"/>
    <col min="257" max="257" width="4.54296875" style="517" customWidth="1"/>
    <col min="258" max="258" width="56.7265625" style="517" customWidth="1"/>
    <col min="259" max="259" width="6.1796875" style="517" customWidth="1"/>
    <col min="260" max="260" width="8.1796875" style="517" customWidth="1"/>
    <col min="261" max="262" width="10.54296875" style="517" customWidth="1"/>
    <col min="263" max="512" width="9.1796875" style="517"/>
    <col min="513" max="513" width="4.54296875" style="517" customWidth="1"/>
    <col min="514" max="514" width="56.7265625" style="517" customWidth="1"/>
    <col min="515" max="515" width="6.1796875" style="517" customWidth="1"/>
    <col min="516" max="516" width="8.1796875" style="517" customWidth="1"/>
    <col min="517" max="518" width="10.54296875" style="517" customWidth="1"/>
    <col min="519" max="768" width="9.1796875" style="517"/>
    <col min="769" max="769" width="4.54296875" style="517" customWidth="1"/>
    <col min="770" max="770" width="56.7265625" style="517" customWidth="1"/>
    <col min="771" max="771" width="6.1796875" style="517" customWidth="1"/>
    <col min="772" max="772" width="8.1796875" style="517" customWidth="1"/>
    <col min="773" max="774" width="10.54296875" style="517" customWidth="1"/>
    <col min="775" max="1024" width="9.1796875" style="517"/>
    <col min="1025" max="1025" width="4.54296875" style="517" customWidth="1"/>
    <col min="1026" max="1026" width="56.7265625" style="517" customWidth="1"/>
    <col min="1027" max="1027" width="6.1796875" style="517" customWidth="1"/>
    <col min="1028" max="1028" width="8.1796875" style="517" customWidth="1"/>
    <col min="1029" max="1030" width="10.54296875" style="517" customWidth="1"/>
    <col min="1031" max="1280" width="9.1796875" style="517"/>
    <col min="1281" max="1281" width="4.54296875" style="517" customWidth="1"/>
    <col min="1282" max="1282" width="56.7265625" style="517" customWidth="1"/>
    <col min="1283" max="1283" width="6.1796875" style="517" customWidth="1"/>
    <col min="1284" max="1284" width="8.1796875" style="517" customWidth="1"/>
    <col min="1285" max="1286" width="10.54296875" style="517" customWidth="1"/>
    <col min="1287" max="1536" width="9.1796875" style="517"/>
    <col min="1537" max="1537" width="4.54296875" style="517" customWidth="1"/>
    <col min="1538" max="1538" width="56.7265625" style="517" customWidth="1"/>
    <col min="1539" max="1539" width="6.1796875" style="517" customWidth="1"/>
    <col min="1540" max="1540" width="8.1796875" style="517" customWidth="1"/>
    <col min="1541" max="1542" width="10.54296875" style="517" customWidth="1"/>
    <col min="1543" max="1792" width="9.1796875" style="517"/>
    <col min="1793" max="1793" width="4.54296875" style="517" customWidth="1"/>
    <col min="1794" max="1794" width="56.7265625" style="517" customWidth="1"/>
    <col min="1795" max="1795" width="6.1796875" style="517" customWidth="1"/>
    <col min="1796" max="1796" width="8.1796875" style="517" customWidth="1"/>
    <col min="1797" max="1798" width="10.54296875" style="517" customWidth="1"/>
    <col min="1799" max="2048" width="9.1796875" style="517"/>
    <col min="2049" max="2049" width="4.54296875" style="517" customWidth="1"/>
    <col min="2050" max="2050" width="56.7265625" style="517" customWidth="1"/>
    <col min="2051" max="2051" width="6.1796875" style="517" customWidth="1"/>
    <col min="2052" max="2052" width="8.1796875" style="517" customWidth="1"/>
    <col min="2053" max="2054" width="10.54296875" style="517" customWidth="1"/>
    <col min="2055" max="2304" width="9.1796875" style="517"/>
    <col min="2305" max="2305" width="4.54296875" style="517" customWidth="1"/>
    <col min="2306" max="2306" width="56.7265625" style="517" customWidth="1"/>
    <col min="2307" max="2307" width="6.1796875" style="517" customWidth="1"/>
    <col min="2308" max="2308" width="8.1796875" style="517" customWidth="1"/>
    <col min="2309" max="2310" width="10.54296875" style="517" customWidth="1"/>
    <col min="2311" max="2560" width="9.1796875" style="517"/>
    <col min="2561" max="2561" width="4.54296875" style="517" customWidth="1"/>
    <col min="2562" max="2562" width="56.7265625" style="517" customWidth="1"/>
    <col min="2563" max="2563" width="6.1796875" style="517" customWidth="1"/>
    <col min="2564" max="2564" width="8.1796875" style="517" customWidth="1"/>
    <col min="2565" max="2566" width="10.54296875" style="517" customWidth="1"/>
    <col min="2567" max="2816" width="9.1796875" style="517"/>
    <col min="2817" max="2817" width="4.54296875" style="517" customWidth="1"/>
    <col min="2818" max="2818" width="56.7265625" style="517" customWidth="1"/>
    <col min="2819" max="2819" width="6.1796875" style="517" customWidth="1"/>
    <col min="2820" max="2820" width="8.1796875" style="517" customWidth="1"/>
    <col min="2821" max="2822" width="10.54296875" style="517" customWidth="1"/>
    <col min="2823" max="3072" width="9.1796875" style="517"/>
    <col min="3073" max="3073" width="4.54296875" style="517" customWidth="1"/>
    <col min="3074" max="3074" width="56.7265625" style="517" customWidth="1"/>
    <col min="3075" max="3075" width="6.1796875" style="517" customWidth="1"/>
    <col min="3076" max="3076" width="8.1796875" style="517" customWidth="1"/>
    <col min="3077" max="3078" width="10.54296875" style="517" customWidth="1"/>
    <col min="3079" max="3328" width="9.1796875" style="517"/>
    <col min="3329" max="3329" width="4.54296875" style="517" customWidth="1"/>
    <col min="3330" max="3330" width="56.7265625" style="517" customWidth="1"/>
    <col min="3331" max="3331" width="6.1796875" style="517" customWidth="1"/>
    <col min="3332" max="3332" width="8.1796875" style="517" customWidth="1"/>
    <col min="3333" max="3334" width="10.54296875" style="517" customWidth="1"/>
    <col min="3335" max="3584" width="9.1796875" style="517"/>
    <col min="3585" max="3585" width="4.54296875" style="517" customWidth="1"/>
    <col min="3586" max="3586" width="56.7265625" style="517" customWidth="1"/>
    <col min="3587" max="3587" width="6.1796875" style="517" customWidth="1"/>
    <col min="3588" max="3588" width="8.1796875" style="517" customWidth="1"/>
    <col min="3589" max="3590" width="10.54296875" style="517" customWidth="1"/>
    <col min="3591" max="3840" width="9.1796875" style="517"/>
    <col min="3841" max="3841" width="4.54296875" style="517" customWidth="1"/>
    <col min="3842" max="3842" width="56.7265625" style="517" customWidth="1"/>
    <col min="3843" max="3843" width="6.1796875" style="517" customWidth="1"/>
    <col min="3844" max="3844" width="8.1796875" style="517" customWidth="1"/>
    <col min="3845" max="3846" width="10.54296875" style="517" customWidth="1"/>
    <col min="3847" max="4096" width="9.1796875" style="517"/>
    <col min="4097" max="4097" width="4.54296875" style="517" customWidth="1"/>
    <col min="4098" max="4098" width="56.7265625" style="517" customWidth="1"/>
    <col min="4099" max="4099" width="6.1796875" style="517" customWidth="1"/>
    <col min="4100" max="4100" width="8.1796875" style="517" customWidth="1"/>
    <col min="4101" max="4102" width="10.54296875" style="517" customWidth="1"/>
    <col min="4103" max="4352" width="9.1796875" style="517"/>
    <col min="4353" max="4353" width="4.54296875" style="517" customWidth="1"/>
    <col min="4354" max="4354" width="56.7265625" style="517" customWidth="1"/>
    <col min="4355" max="4355" width="6.1796875" style="517" customWidth="1"/>
    <col min="4356" max="4356" width="8.1796875" style="517" customWidth="1"/>
    <col min="4357" max="4358" width="10.54296875" style="517" customWidth="1"/>
    <col min="4359" max="4608" width="9.1796875" style="517"/>
    <col min="4609" max="4609" width="4.54296875" style="517" customWidth="1"/>
    <col min="4610" max="4610" width="56.7265625" style="517" customWidth="1"/>
    <col min="4611" max="4611" width="6.1796875" style="517" customWidth="1"/>
    <col min="4612" max="4612" width="8.1796875" style="517" customWidth="1"/>
    <col min="4613" max="4614" width="10.54296875" style="517" customWidth="1"/>
    <col min="4615" max="4864" width="9.1796875" style="517"/>
    <col min="4865" max="4865" width="4.54296875" style="517" customWidth="1"/>
    <col min="4866" max="4866" width="56.7265625" style="517" customWidth="1"/>
    <col min="4867" max="4867" width="6.1796875" style="517" customWidth="1"/>
    <col min="4868" max="4868" width="8.1796875" style="517" customWidth="1"/>
    <col min="4869" max="4870" width="10.54296875" style="517" customWidth="1"/>
    <col min="4871" max="5120" width="9.1796875" style="517"/>
    <col min="5121" max="5121" width="4.54296875" style="517" customWidth="1"/>
    <col min="5122" max="5122" width="56.7265625" style="517" customWidth="1"/>
    <col min="5123" max="5123" width="6.1796875" style="517" customWidth="1"/>
    <col min="5124" max="5124" width="8.1796875" style="517" customWidth="1"/>
    <col min="5125" max="5126" width="10.54296875" style="517" customWidth="1"/>
    <col min="5127" max="5376" width="9.1796875" style="517"/>
    <col min="5377" max="5377" width="4.54296875" style="517" customWidth="1"/>
    <col min="5378" max="5378" width="56.7265625" style="517" customWidth="1"/>
    <col min="5379" max="5379" width="6.1796875" style="517" customWidth="1"/>
    <col min="5380" max="5380" width="8.1796875" style="517" customWidth="1"/>
    <col min="5381" max="5382" width="10.54296875" style="517" customWidth="1"/>
    <col min="5383" max="5632" width="9.1796875" style="517"/>
    <col min="5633" max="5633" width="4.54296875" style="517" customWidth="1"/>
    <col min="5634" max="5634" width="56.7265625" style="517" customWidth="1"/>
    <col min="5635" max="5635" width="6.1796875" style="517" customWidth="1"/>
    <col min="5636" max="5636" width="8.1796875" style="517" customWidth="1"/>
    <col min="5637" max="5638" width="10.54296875" style="517" customWidth="1"/>
    <col min="5639" max="5888" width="9.1796875" style="517"/>
    <col min="5889" max="5889" width="4.54296875" style="517" customWidth="1"/>
    <col min="5890" max="5890" width="56.7265625" style="517" customWidth="1"/>
    <col min="5891" max="5891" width="6.1796875" style="517" customWidth="1"/>
    <col min="5892" max="5892" width="8.1796875" style="517" customWidth="1"/>
    <col min="5893" max="5894" width="10.54296875" style="517" customWidth="1"/>
    <col min="5895" max="6144" width="9.1796875" style="517"/>
    <col min="6145" max="6145" width="4.54296875" style="517" customWidth="1"/>
    <col min="6146" max="6146" width="56.7265625" style="517" customWidth="1"/>
    <col min="6147" max="6147" width="6.1796875" style="517" customWidth="1"/>
    <col min="6148" max="6148" width="8.1796875" style="517" customWidth="1"/>
    <col min="6149" max="6150" width="10.54296875" style="517" customWidth="1"/>
    <col min="6151" max="6400" width="9.1796875" style="517"/>
    <col min="6401" max="6401" width="4.54296875" style="517" customWidth="1"/>
    <col min="6402" max="6402" width="56.7265625" style="517" customWidth="1"/>
    <col min="6403" max="6403" width="6.1796875" style="517" customWidth="1"/>
    <col min="6404" max="6404" width="8.1796875" style="517" customWidth="1"/>
    <col min="6405" max="6406" width="10.54296875" style="517" customWidth="1"/>
    <col min="6407" max="6656" width="9.1796875" style="517"/>
    <col min="6657" max="6657" width="4.54296875" style="517" customWidth="1"/>
    <col min="6658" max="6658" width="56.7265625" style="517" customWidth="1"/>
    <col min="6659" max="6659" width="6.1796875" style="517" customWidth="1"/>
    <col min="6660" max="6660" width="8.1796875" style="517" customWidth="1"/>
    <col min="6661" max="6662" width="10.54296875" style="517" customWidth="1"/>
    <col min="6663" max="6912" width="9.1796875" style="517"/>
    <col min="6913" max="6913" width="4.54296875" style="517" customWidth="1"/>
    <col min="6914" max="6914" width="56.7265625" style="517" customWidth="1"/>
    <col min="6915" max="6915" width="6.1796875" style="517" customWidth="1"/>
    <col min="6916" max="6916" width="8.1796875" style="517" customWidth="1"/>
    <col min="6917" max="6918" width="10.54296875" style="517" customWidth="1"/>
    <col min="6919" max="7168" width="9.1796875" style="517"/>
    <col min="7169" max="7169" width="4.54296875" style="517" customWidth="1"/>
    <col min="7170" max="7170" width="56.7265625" style="517" customWidth="1"/>
    <col min="7171" max="7171" width="6.1796875" style="517" customWidth="1"/>
    <col min="7172" max="7172" width="8.1796875" style="517" customWidth="1"/>
    <col min="7173" max="7174" width="10.54296875" style="517" customWidth="1"/>
    <col min="7175" max="7424" width="9.1796875" style="517"/>
    <col min="7425" max="7425" width="4.54296875" style="517" customWidth="1"/>
    <col min="7426" max="7426" width="56.7265625" style="517" customWidth="1"/>
    <col min="7427" max="7427" width="6.1796875" style="517" customWidth="1"/>
    <col min="7428" max="7428" width="8.1796875" style="517" customWidth="1"/>
    <col min="7429" max="7430" width="10.54296875" style="517" customWidth="1"/>
    <col min="7431" max="7680" width="9.1796875" style="517"/>
    <col min="7681" max="7681" width="4.54296875" style="517" customWidth="1"/>
    <col min="7682" max="7682" width="56.7265625" style="517" customWidth="1"/>
    <col min="7683" max="7683" width="6.1796875" style="517" customWidth="1"/>
    <col min="7684" max="7684" width="8.1796875" style="517" customWidth="1"/>
    <col min="7685" max="7686" width="10.54296875" style="517" customWidth="1"/>
    <col min="7687" max="7936" width="9.1796875" style="517"/>
    <col min="7937" max="7937" width="4.54296875" style="517" customWidth="1"/>
    <col min="7938" max="7938" width="56.7265625" style="517" customWidth="1"/>
    <col min="7939" max="7939" width="6.1796875" style="517" customWidth="1"/>
    <col min="7940" max="7940" width="8.1796875" style="517" customWidth="1"/>
    <col min="7941" max="7942" width="10.54296875" style="517" customWidth="1"/>
    <col min="7943" max="8192" width="9.1796875" style="517"/>
    <col min="8193" max="8193" width="4.54296875" style="517" customWidth="1"/>
    <col min="8194" max="8194" width="56.7265625" style="517" customWidth="1"/>
    <col min="8195" max="8195" width="6.1796875" style="517" customWidth="1"/>
    <col min="8196" max="8196" width="8.1796875" style="517" customWidth="1"/>
    <col min="8197" max="8198" width="10.54296875" style="517" customWidth="1"/>
    <col min="8199" max="8448" width="9.1796875" style="517"/>
    <col min="8449" max="8449" width="4.54296875" style="517" customWidth="1"/>
    <col min="8450" max="8450" width="56.7265625" style="517" customWidth="1"/>
    <col min="8451" max="8451" width="6.1796875" style="517" customWidth="1"/>
    <col min="8452" max="8452" width="8.1796875" style="517" customWidth="1"/>
    <col min="8453" max="8454" width="10.54296875" style="517" customWidth="1"/>
    <col min="8455" max="8704" width="9.1796875" style="517"/>
    <col min="8705" max="8705" width="4.54296875" style="517" customWidth="1"/>
    <col min="8706" max="8706" width="56.7265625" style="517" customWidth="1"/>
    <col min="8707" max="8707" width="6.1796875" style="517" customWidth="1"/>
    <col min="8708" max="8708" width="8.1796875" style="517" customWidth="1"/>
    <col min="8709" max="8710" width="10.54296875" style="517" customWidth="1"/>
    <col min="8711" max="8960" width="9.1796875" style="517"/>
    <col min="8961" max="8961" width="4.54296875" style="517" customWidth="1"/>
    <col min="8962" max="8962" width="56.7265625" style="517" customWidth="1"/>
    <col min="8963" max="8963" width="6.1796875" style="517" customWidth="1"/>
    <col min="8964" max="8964" width="8.1796875" style="517" customWidth="1"/>
    <col min="8965" max="8966" width="10.54296875" style="517" customWidth="1"/>
    <col min="8967" max="9216" width="9.1796875" style="517"/>
    <col min="9217" max="9217" width="4.54296875" style="517" customWidth="1"/>
    <col min="9218" max="9218" width="56.7265625" style="517" customWidth="1"/>
    <col min="9219" max="9219" width="6.1796875" style="517" customWidth="1"/>
    <col min="9220" max="9220" width="8.1796875" style="517" customWidth="1"/>
    <col min="9221" max="9222" width="10.54296875" style="517" customWidth="1"/>
    <col min="9223" max="9472" width="9.1796875" style="517"/>
    <col min="9473" max="9473" width="4.54296875" style="517" customWidth="1"/>
    <col min="9474" max="9474" width="56.7265625" style="517" customWidth="1"/>
    <col min="9475" max="9475" width="6.1796875" style="517" customWidth="1"/>
    <col min="9476" max="9476" width="8.1796875" style="517" customWidth="1"/>
    <col min="9477" max="9478" width="10.54296875" style="517" customWidth="1"/>
    <col min="9479" max="9728" width="9.1796875" style="517"/>
    <col min="9729" max="9729" width="4.54296875" style="517" customWidth="1"/>
    <col min="9730" max="9730" width="56.7265625" style="517" customWidth="1"/>
    <col min="9731" max="9731" width="6.1796875" style="517" customWidth="1"/>
    <col min="9732" max="9732" width="8.1796875" style="517" customWidth="1"/>
    <col min="9733" max="9734" width="10.54296875" style="517" customWidth="1"/>
    <col min="9735" max="9984" width="9.1796875" style="517"/>
    <col min="9985" max="9985" width="4.54296875" style="517" customWidth="1"/>
    <col min="9986" max="9986" width="56.7265625" style="517" customWidth="1"/>
    <col min="9987" max="9987" width="6.1796875" style="517" customWidth="1"/>
    <col min="9988" max="9988" width="8.1796875" style="517" customWidth="1"/>
    <col min="9989" max="9990" width="10.54296875" style="517" customWidth="1"/>
    <col min="9991" max="10240" width="9.1796875" style="517"/>
    <col min="10241" max="10241" width="4.54296875" style="517" customWidth="1"/>
    <col min="10242" max="10242" width="56.7265625" style="517" customWidth="1"/>
    <col min="10243" max="10243" width="6.1796875" style="517" customWidth="1"/>
    <col min="10244" max="10244" width="8.1796875" style="517" customWidth="1"/>
    <col min="10245" max="10246" width="10.54296875" style="517" customWidth="1"/>
    <col min="10247" max="10496" width="9.1796875" style="517"/>
    <col min="10497" max="10497" width="4.54296875" style="517" customWidth="1"/>
    <col min="10498" max="10498" width="56.7265625" style="517" customWidth="1"/>
    <col min="10499" max="10499" width="6.1796875" style="517" customWidth="1"/>
    <col min="10500" max="10500" width="8.1796875" style="517" customWidth="1"/>
    <col min="10501" max="10502" width="10.54296875" style="517" customWidth="1"/>
    <col min="10503" max="10752" width="9.1796875" style="517"/>
    <col min="10753" max="10753" width="4.54296875" style="517" customWidth="1"/>
    <col min="10754" max="10754" width="56.7265625" style="517" customWidth="1"/>
    <col min="10755" max="10755" width="6.1796875" style="517" customWidth="1"/>
    <col min="10756" max="10756" width="8.1796875" style="517" customWidth="1"/>
    <col min="10757" max="10758" width="10.54296875" style="517" customWidth="1"/>
    <col min="10759" max="11008" width="9.1796875" style="517"/>
    <col min="11009" max="11009" width="4.54296875" style="517" customWidth="1"/>
    <col min="11010" max="11010" width="56.7265625" style="517" customWidth="1"/>
    <col min="11011" max="11011" width="6.1796875" style="517" customWidth="1"/>
    <col min="11012" max="11012" width="8.1796875" style="517" customWidth="1"/>
    <col min="11013" max="11014" width="10.54296875" style="517" customWidth="1"/>
    <col min="11015" max="11264" width="9.1796875" style="517"/>
    <col min="11265" max="11265" width="4.54296875" style="517" customWidth="1"/>
    <col min="11266" max="11266" width="56.7265625" style="517" customWidth="1"/>
    <col min="11267" max="11267" width="6.1796875" style="517" customWidth="1"/>
    <col min="11268" max="11268" width="8.1796875" style="517" customWidth="1"/>
    <col min="11269" max="11270" width="10.54296875" style="517" customWidth="1"/>
    <col min="11271" max="11520" width="9.1796875" style="517"/>
    <col min="11521" max="11521" width="4.54296875" style="517" customWidth="1"/>
    <col min="11522" max="11522" width="56.7265625" style="517" customWidth="1"/>
    <col min="11523" max="11523" width="6.1796875" style="517" customWidth="1"/>
    <col min="11524" max="11524" width="8.1796875" style="517" customWidth="1"/>
    <col min="11525" max="11526" width="10.54296875" style="517" customWidth="1"/>
    <col min="11527" max="11776" width="9.1796875" style="517"/>
    <col min="11777" max="11777" width="4.54296875" style="517" customWidth="1"/>
    <col min="11778" max="11778" width="56.7265625" style="517" customWidth="1"/>
    <col min="11779" max="11779" width="6.1796875" style="517" customWidth="1"/>
    <col min="11780" max="11780" width="8.1796875" style="517" customWidth="1"/>
    <col min="11781" max="11782" width="10.54296875" style="517" customWidth="1"/>
    <col min="11783" max="12032" width="9.1796875" style="517"/>
    <col min="12033" max="12033" width="4.54296875" style="517" customWidth="1"/>
    <col min="12034" max="12034" width="56.7265625" style="517" customWidth="1"/>
    <col min="12035" max="12035" width="6.1796875" style="517" customWidth="1"/>
    <col min="12036" max="12036" width="8.1796875" style="517" customWidth="1"/>
    <col min="12037" max="12038" width="10.54296875" style="517" customWidth="1"/>
    <col min="12039" max="12288" width="9.1796875" style="517"/>
    <col min="12289" max="12289" width="4.54296875" style="517" customWidth="1"/>
    <col min="12290" max="12290" width="56.7265625" style="517" customWidth="1"/>
    <col min="12291" max="12291" width="6.1796875" style="517" customWidth="1"/>
    <col min="12292" max="12292" width="8.1796875" style="517" customWidth="1"/>
    <col min="12293" max="12294" width="10.54296875" style="517" customWidth="1"/>
    <col min="12295" max="12544" width="9.1796875" style="517"/>
    <col min="12545" max="12545" width="4.54296875" style="517" customWidth="1"/>
    <col min="12546" max="12546" width="56.7265625" style="517" customWidth="1"/>
    <col min="12547" max="12547" width="6.1796875" style="517" customWidth="1"/>
    <col min="12548" max="12548" width="8.1796875" style="517" customWidth="1"/>
    <col min="12549" max="12550" width="10.54296875" style="517" customWidth="1"/>
    <col min="12551" max="12800" width="9.1796875" style="517"/>
    <col min="12801" max="12801" width="4.54296875" style="517" customWidth="1"/>
    <col min="12802" max="12802" width="56.7265625" style="517" customWidth="1"/>
    <col min="12803" max="12803" width="6.1796875" style="517" customWidth="1"/>
    <col min="12804" max="12804" width="8.1796875" style="517" customWidth="1"/>
    <col min="12805" max="12806" width="10.54296875" style="517" customWidth="1"/>
    <col min="12807" max="13056" width="9.1796875" style="517"/>
    <col min="13057" max="13057" width="4.54296875" style="517" customWidth="1"/>
    <col min="13058" max="13058" width="56.7265625" style="517" customWidth="1"/>
    <col min="13059" max="13059" width="6.1796875" style="517" customWidth="1"/>
    <col min="13060" max="13060" width="8.1796875" style="517" customWidth="1"/>
    <col min="13061" max="13062" width="10.54296875" style="517" customWidth="1"/>
    <col min="13063" max="13312" width="9.1796875" style="517"/>
    <col min="13313" max="13313" width="4.54296875" style="517" customWidth="1"/>
    <col min="13314" max="13314" width="56.7265625" style="517" customWidth="1"/>
    <col min="13315" max="13315" width="6.1796875" style="517" customWidth="1"/>
    <col min="13316" max="13316" width="8.1796875" style="517" customWidth="1"/>
    <col min="13317" max="13318" width="10.54296875" style="517" customWidth="1"/>
    <col min="13319" max="13568" width="9.1796875" style="517"/>
    <col min="13569" max="13569" width="4.54296875" style="517" customWidth="1"/>
    <col min="13570" max="13570" width="56.7265625" style="517" customWidth="1"/>
    <col min="13571" max="13571" width="6.1796875" style="517" customWidth="1"/>
    <col min="13572" max="13572" width="8.1796875" style="517" customWidth="1"/>
    <col min="13573" max="13574" width="10.54296875" style="517" customWidth="1"/>
    <col min="13575" max="13824" width="9.1796875" style="517"/>
    <col min="13825" max="13825" width="4.54296875" style="517" customWidth="1"/>
    <col min="13826" max="13826" width="56.7265625" style="517" customWidth="1"/>
    <col min="13827" max="13827" width="6.1796875" style="517" customWidth="1"/>
    <col min="13828" max="13828" width="8.1796875" style="517" customWidth="1"/>
    <col min="13829" max="13830" width="10.54296875" style="517" customWidth="1"/>
    <col min="13831" max="14080" width="9.1796875" style="517"/>
    <col min="14081" max="14081" width="4.54296875" style="517" customWidth="1"/>
    <col min="14082" max="14082" width="56.7265625" style="517" customWidth="1"/>
    <col min="14083" max="14083" width="6.1796875" style="517" customWidth="1"/>
    <col min="14084" max="14084" width="8.1796875" style="517" customWidth="1"/>
    <col min="14085" max="14086" width="10.54296875" style="517" customWidth="1"/>
    <col min="14087" max="14336" width="9.1796875" style="517"/>
    <col min="14337" max="14337" width="4.54296875" style="517" customWidth="1"/>
    <col min="14338" max="14338" width="56.7265625" style="517" customWidth="1"/>
    <col min="14339" max="14339" width="6.1796875" style="517" customWidth="1"/>
    <col min="14340" max="14340" width="8.1796875" style="517" customWidth="1"/>
    <col min="14341" max="14342" width="10.54296875" style="517" customWidth="1"/>
    <col min="14343" max="14592" width="9.1796875" style="517"/>
    <col min="14593" max="14593" width="4.54296875" style="517" customWidth="1"/>
    <col min="14594" max="14594" width="56.7265625" style="517" customWidth="1"/>
    <col min="14595" max="14595" width="6.1796875" style="517" customWidth="1"/>
    <col min="14596" max="14596" width="8.1796875" style="517" customWidth="1"/>
    <col min="14597" max="14598" width="10.54296875" style="517" customWidth="1"/>
    <col min="14599" max="14848" width="9.1796875" style="517"/>
    <col min="14849" max="14849" width="4.54296875" style="517" customWidth="1"/>
    <col min="14850" max="14850" width="56.7265625" style="517" customWidth="1"/>
    <col min="14851" max="14851" width="6.1796875" style="517" customWidth="1"/>
    <col min="14852" max="14852" width="8.1796875" style="517" customWidth="1"/>
    <col min="14853" max="14854" width="10.54296875" style="517" customWidth="1"/>
    <col min="14855" max="15104" width="9.1796875" style="517"/>
    <col min="15105" max="15105" width="4.54296875" style="517" customWidth="1"/>
    <col min="15106" max="15106" width="56.7265625" style="517" customWidth="1"/>
    <col min="15107" max="15107" width="6.1796875" style="517" customWidth="1"/>
    <col min="15108" max="15108" width="8.1796875" style="517" customWidth="1"/>
    <col min="15109" max="15110" width="10.54296875" style="517" customWidth="1"/>
    <col min="15111" max="15360" width="9.1796875" style="517"/>
    <col min="15361" max="15361" width="4.54296875" style="517" customWidth="1"/>
    <col min="15362" max="15362" width="56.7265625" style="517" customWidth="1"/>
    <col min="15363" max="15363" width="6.1796875" style="517" customWidth="1"/>
    <col min="15364" max="15364" width="8.1796875" style="517" customWidth="1"/>
    <col min="15365" max="15366" width="10.54296875" style="517" customWidth="1"/>
    <col min="15367" max="15616" width="9.1796875" style="517"/>
    <col min="15617" max="15617" width="4.54296875" style="517" customWidth="1"/>
    <col min="15618" max="15618" width="56.7265625" style="517" customWidth="1"/>
    <col min="15619" max="15619" width="6.1796875" style="517" customWidth="1"/>
    <col min="15620" max="15620" width="8.1796875" style="517" customWidth="1"/>
    <col min="15621" max="15622" width="10.54296875" style="517" customWidth="1"/>
    <col min="15623" max="15872" width="9.1796875" style="517"/>
    <col min="15873" max="15873" width="4.54296875" style="517" customWidth="1"/>
    <col min="15874" max="15874" width="56.7265625" style="517" customWidth="1"/>
    <col min="15875" max="15875" width="6.1796875" style="517" customWidth="1"/>
    <col min="15876" max="15876" width="8.1796875" style="517" customWidth="1"/>
    <col min="15877" max="15878" width="10.54296875" style="517" customWidth="1"/>
    <col min="15879" max="16128" width="9.1796875" style="517"/>
    <col min="16129" max="16129" width="4.54296875" style="517" customWidth="1"/>
    <col min="16130" max="16130" width="56.7265625" style="517" customWidth="1"/>
    <col min="16131" max="16131" width="6.1796875" style="517" customWidth="1"/>
    <col min="16132" max="16132" width="8.1796875" style="517" customWidth="1"/>
    <col min="16133" max="16134" width="10.54296875" style="517" customWidth="1"/>
    <col min="16135" max="16384" width="9.1796875" style="517"/>
  </cols>
  <sheetData>
    <row r="1" spans="1:6" s="490" customFormat="1">
      <c r="A1" s="809"/>
      <c r="B1" s="810"/>
      <c r="C1" s="811"/>
      <c r="D1" s="811"/>
      <c r="E1" s="489"/>
      <c r="F1" s="489"/>
    </row>
    <row r="2" spans="1:6" s="490" customFormat="1">
      <c r="A2" s="812" t="s">
        <v>1019</v>
      </c>
      <c r="B2" s="813" t="s">
        <v>1020</v>
      </c>
      <c r="C2" s="814" t="s">
        <v>1021</v>
      </c>
      <c r="D2" s="815" t="s">
        <v>232</v>
      </c>
      <c r="E2" s="525" t="s">
        <v>1022</v>
      </c>
      <c r="F2" s="526" t="s">
        <v>1023</v>
      </c>
    </row>
    <row r="3" spans="1:6" s="775" customFormat="1">
      <c r="A3" s="816"/>
      <c r="B3" s="817"/>
      <c r="C3" s="818"/>
      <c r="D3" s="817"/>
      <c r="E3" s="725"/>
      <c r="F3" s="774"/>
    </row>
    <row r="4" spans="1:6" s="775" customFormat="1">
      <c r="A4" s="819"/>
      <c r="B4" s="817"/>
      <c r="C4" s="818"/>
      <c r="D4" s="817"/>
      <c r="E4" s="725"/>
      <c r="F4" s="774"/>
    </row>
    <row r="5" spans="1:6" s="775" customFormat="1">
      <c r="A5" s="742" t="s">
        <v>1307</v>
      </c>
      <c r="B5" s="820" t="s">
        <v>1308</v>
      </c>
      <c r="C5" s="821"/>
      <c r="D5" s="822"/>
      <c r="E5" s="776"/>
      <c r="F5" s="777"/>
    </row>
    <row r="6" spans="1:6" s="775" customFormat="1">
      <c r="A6" s="745"/>
      <c r="B6" s="823"/>
      <c r="C6" s="821"/>
      <c r="D6" s="822"/>
      <c r="E6" s="776"/>
      <c r="F6" s="777"/>
    </row>
    <row r="7" spans="1:6" s="775" customFormat="1">
      <c r="A7" s="778">
        <v>1</v>
      </c>
      <c r="B7" s="763" t="s">
        <v>1309</v>
      </c>
      <c r="C7" s="764" t="s">
        <v>868</v>
      </c>
      <c r="D7" s="779">
        <v>1</v>
      </c>
      <c r="E7" s="791">
        <v>0</v>
      </c>
      <c r="F7" s="768">
        <f>E7*D7</f>
        <v>0</v>
      </c>
    </row>
    <row r="8" spans="1:6" s="775" customFormat="1">
      <c r="A8" s="778"/>
      <c r="B8" s="763"/>
      <c r="C8" s="764"/>
      <c r="D8" s="779"/>
      <c r="E8" s="808"/>
      <c r="F8" s="781"/>
    </row>
    <row r="9" spans="1:6" s="775" customFormat="1">
      <c r="A9" s="778">
        <v>2</v>
      </c>
      <c r="B9" s="824" t="s">
        <v>1004</v>
      </c>
      <c r="C9" s="825" t="s">
        <v>868</v>
      </c>
      <c r="D9" s="826">
        <v>1</v>
      </c>
      <c r="E9" s="791">
        <v>0</v>
      </c>
      <c r="F9" s="768">
        <f>E9*D9</f>
        <v>0</v>
      </c>
    </row>
    <row r="10" spans="1:6" s="775" customFormat="1">
      <c r="A10" s="778"/>
      <c r="B10" s="827"/>
      <c r="C10" s="828"/>
      <c r="D10" s="829"/>
      <c r="E10" s="808"/>
      <c r="F10" s="781"/>
    </row>
    <row r="11" spans="1:6" s="775" customFormat="1">
      <c r="A11" s="778">
        <v>3</v>
      </c>
      <c r="B11" s="824" t="s">
        <v>1005</v>
      </c>
      <c r="C11" s="825" t="s">
        <v>868</v>
      </c>
      <c r="D11" s="826">
        <v>1</v>
      </c>
      <c r="E11" s="807">
        <v>0</v>
      </c>
      <c r="F11" s="768">
        <f>E11*D11</f>
        <v>0</v>
      </c>
    </row>
    <row r="12" spans="1:6" s="775" customFormat="1">
      <c r="A12" s="778"/>
      <c r="B12" s="827"/>
      <c r="C12" s="828"/>
      <c r="D12" s="829"/>
      <c r="E12" s="808"/>
      <c r="F12" s="781"/>
    </row>
    <row r="13" spans="1:6" s="775" customFormat="1">
      <c r="A13" s="778">
        <v>4</v>
      </c>
      <c r="B13" s="824" t="s">
        <v>1310</v>
      </c>
      <c r="C13" s="825" t="s">
        <v>868</v>
      </c>
      <c r="D13" s="826">
        <v>1</v>
      </c>
      <c r="E13" s="791">
        <v>0</v>
      </c>
      <c r="F13" s="768">
        <f>E13*D13</f>
        <v>0</v>
      </c>
    </row>
    <row r="14" spans="1:6" s="775" customFormat="1">
      <c r="A14" s="830"/>
      <c r="B14" s="827"/>
      <c r="C14" s="828"/>
      <c r="D14" s="829"/>
      <c r="E14" s="808"/>
      <c r="F14" s="781"/>
    </row>
    <row r="15" spans="1:6" s="775" customFormat="1" ht="25">
      <c r="A15" s="778">
        <v>5</v>
      </c>
      <c r="B15" s="824" t="s">
        <v>1311</v>
      </c>
      <c r="C15" s="825" t="s">
        <v>868</v>
      </c>
      <c r="D15" s="826">
        <v>1</v>
      </c>
      <c r="E15" s="791">
        <v>0</v>
      </c>
      <c r="F15" s="768">
        <f>E15*D15</f>
        <v>0</v>
      </c>
    </row>
    <row r="16" spans="1:6" s="775" customFormat="1">
      <c r="A16" s="778"/>
      <c r="B16" s="827"/>
      <c r="C16" s="828"/>
      <c r="D16" s="829"/>
      <c r="E16" s="808"/>
      <c r="F16" s="781"/>
    </row>
    <row r="17" spans="1:6" s="775" customFormat="1">
      <c r="A17" s="778">
        <v>6</v>
      </c>
      <c r="B17" s="824" t="s">
        <v>1312</v>
      </c>
      <c r="C17" s="825" t="s">
        <v>868</v>
      </c>
      <c r="D17" s="826">
        <v>1</v>
      </c>
      <c r="E17" s="807">
        <v>0</v>
      </c>
      <c r="F17" s="768">
        <f>E17*D17</f>
        <v>0</v>
      </c>
    </row>
    <row r="18" spans="1:6" s="775" customFormat="1">
      <c r="A18" s="778"/>
      <c r="B18" s="827"/>
      <c r="C18" s="828"/>
      <c r="D18" s="829"/>
      <c r="E18" s="808"/>
      <c r="F18" s="781"/>
    </row>
    <row r="19" spans="1:6" s="775" customFormat="1">
      <c r="A19" s="778">
        <v>7</v>
      </c>
      <c r="B19" s="824" t="s">
        <v>1313</v>
      </c>
      <c r="C19" s="825" t="s">
        <v>868</v>
      </c>
      <c r="D19" s="826">
        <v>1</v>
      </c>
      <c r="E19" s="807">
        <v>0</v>
      </c>
      <c r="F19" s="768">
        <f>E19*D19</f>
        <v>0</v>
      </c>
    </row>
    <row r="20" spans="1:6" s="775" customFormat="1">
      <c r="A20" s="778"/>
      <c r="B20" s="827"/>
      <c r="C20" s="828"/>
      <c r="D20" s="829"/>
      <c r="E20" s="808"/>
      <c r="F20" s="781"/>
    </row>
    <row r="21" spans="1:6" s="775" customFormat="1" ht="25">
      <c r="A21" s="778">
        <v>8</v>
      </c>
      <c r="B21" s="763" t="s">
        <v>1314</v>
      </c>
      <c r="C21" s="764" t="s">
        <v>1315</v>
      </c>
      <c r="D21" s="779">
        <v>1</v>
      </c>
      <c r="E21" s="807">
        <v>0</v>
      </c>
      <c r="F21" s="768">
        <f>E21*D21</f>
        <v>0</v>
      </c>
    </row>
    <row r="22" spans="1:6" s="775" customFormat="1">
      <c r="A22" s="778"/>
      <c r="B22" s="827"/>
      <c r="C22" s="828"/>
      <c r="D22" s="829"/>
      <c r="E22" s="808"/>
      <c r="F22" s="781"/>
    </row>
    <row r="23" spans="1:6" s="775" customFormat="1">
      <c r="A23" s="778">
        <v>9</v>
      </c>
      <c r="B23" s="831" t="s">
        <v>1316</v>
      </c>
      <c r="C23" s="825" t="s">
        <v>868</v>
      </c>
      <c r="D23" s="826">
        <v>1</v>
      </c>
      <c r="E23" s="807">
        <v>0</v>
      </c>
      <c r="F23" s="768">
        <f>E23*D23</f>
        <v>0</v>
      </c>
    </row>
    <row r="24" spans="1:6" s="775" customFormat="1">
      <c r="A24" s="778"/>
      <c r="B24" s="824"/>
      <c r="C24" s="825"/>
      <c r="D24" s="826"/>
      <c r="E24" s="780"/>
      <c r="F24" s="781"/>
    </row>
    <row r="25" spans="1:6" s="775" customFormat="1" ht="37.5">
      <c r="A25" s="778">
        <v>10</v>
      </c>
      <c r="B25" s="763" t="s">
        <v>1317</v>
      </c>
      <c r="C25" s="832"/>
      <c r="D25" s="833"/>
      <c r="E25" s="780"/>
      <c r="F25" s="781"/>
    </row>
    <row r="26" spans="1:6" s="775" customFormat="1">
      <c r="A26" s="834"/>
      <c r="B26" s="763" t="s">
        <v>1318</v>
      </c>
      <c r="C26" s="832"/>
      <c r="D26" s="833"/>
      <c r="E26" s="780"/>
      <c r="F26" s="781"/>
    </row>
    <row r="27" spans="1:6" s="775" customFormat="1">
      <c r="A27" s="830"/>
      <c r="B27" s="763" t="s">
        <v>1319</v>
      </c>
      <c r="C27" s="832"/>
      <c r="D27" s="833"/>
      <c r="E27" s="780"/>
      <c r="F27" s="781"/>
    </row>
    <row r="28" spans="1:6" s="775" customFormat="1">
      <c r="A28" s="778"/>
      <c r="B28" s="763" t="s">
        <v>1320</v>
      </c>
      <c r="C28" s="832"/>
      <c r="D28" s="833"/>
      <c r="E28" s="780"/>
      <c r="F28" s="781"/>
    </row>
    <row r="29" spans="1:6" s="775" customFormat="1">
      <c r="A29" s="778"/>
      <c r="B29" s="763" t="s">
        <v>1321</v>
      </c>
      <c r="C29" s="832"/>
      <c r="D29" s="833"/>
      <c r="E29" s="780"/>
      <c r="F29" s="781"/>
    </row>
    <row r="30" spans="1:6" s="775" customFormat="1">
      <c r="A30" s="778"/>
      <c r="B30" s="763" t="s">
        <v>1322</v>
      </c>
      <c r="C30" s="832"/>
      <c r="D30" s="833"/>
      <c r="E30" s="780"/>
      <c r="F30" s="781"/>
    </row>
    <row r="31" spans="1:6" s="775" customFormat="1">
      <c r="A31" s="778"/>
      <c r="B31" s="763" t="s">
        <v>1323</v>
      </c>
      <c r="C31" s="832"/>
      <c r="D31" s="833"/>
      <c r="E31" s="780"/>
      <c r="F31" s="781"/>
    </row>
    <row r="32" spans="1:6" s="775" customFormat="1" ht="37.5">
      <c r="A32" s="778"/>
      <c r="B32" s="763" t="s">
        <v>1324</v>
      </c>
      <c r="C32" s="782" t="s">
        <v>1315</v>
      </c>
      <c r="D32" s="783">
        <v>1</v>
      </c>
      <c r="E32" s="791">
        <v>0</v>
      </c>
      <c r="F32" s="768">
        <f>E32*D32</f>
        <v>0</v>
      </c>
    </row>
    <row r="33" spans="1:6" s="775" customFormat="1">
      <c r="A33" s="778"/>
      <c r="B33" s="763"/>
      <c r="C33" s="782"/>
      <c r="D33" s="783"/>
      <c r="E33" s="808"/>
      <c r="F33" s="781"/>
    </row>
    <row r="34" spans="1:6" s="775" customFormat="1">
      <c r="A34" s="778" t="s">
        <v>20</v>
      </c>
      <c r="B34" s="763" t="s">
        <v>1325</v>
      </c>
      <c r="C34" s="782" t="s">
        <v>1315</v>
      </c>
      <c r="D34" s="783">
        <v>1</v>
      </c>
      <c r="E34" s="791">
        <v>0</v>
      </c>
      <c r="F34" s="768">
        <f>E34*D34</f>
        <v>0</v>
      </c>
    </row>
    <row r="35" spans="1:6" s="775" customFormat="1">
      <c r="A35" s="778"/>
      <c r="B35" s="824"/>
      <c r="C35" s="825"/>
      <c r="D35" s="826"/>
      <c r="E35" s="808"/>
      <c r="F35" s="781"/>
    </row>
    <row r="36" spans="1:6" s="775" customFormat="1" ht="25">
      <c r="A36" s="778" t="s">
        <v>21</v>
      </c>
      <c r="B36" s="763" t="s">
        <v>1326</v>
      </c>
      <c r="C36" s="764" t="s">
        <v>868</v>
      </c>
      <c r="D36" s="779">
        <v>1</v>
      </c>
      <c r="E36" s="791">
        <v>0</v>
      </c>
      <c r="F36" s="768">
        <f>E36*D36</f>
        <v>0</v>
      </c>
    </row>
    <row r="37" spans="1:6" s="775" customFormat="1">
      <c r="A37" s="762"/>
      <c r="B37" s="835"/>
      <c r="C37" s="836"/>
      <c r="D37" s="837"/>
      <c r="E37" s="776"/>
      <c r="F37" s="777"/>
    </row>
    <row r="38" spans="1:6" s="775" customFormat="1">
      <c r="A38" s="753"/>
      <c r="B38" s="838"/>
      <c r="C38" s="784"/>
      <c r="D38" s="785"/>
      <c r="E38" s="786"/>
      <c r="F38" s="787"/>
    </row>
    <row r="39" spans="1:6" s="775" customFormat="1" ht="13.5" thickBot="1">
      <c r="A39" s="757" t="s">
        <v>1307</v>
      </c>
      <c r="B39" s="788" t="s">
        <v>1327</v>
      </c>
      <c r="C39" s="839"/>
      <c r="D39" s="840"/>
      <c r="E39" s="789"/>
      <c r="F39" s="790">
        <f>SUM(F7:F38)</f>
        <v>0</v>
      </c>
    </row>
    <row r="40" spans="1:6" s="775" customFormat="1" ht="13.5" thickTop="1">
      <c r="A40" s="819"/>
      <c r="B40" s="817"/>
      <c r="C40" s="818"/>
      <c r="D40" s="817"/>
      <c r="E40" s="774"/>
      <c r="F40" s="774"/>
    </row>
    <row r="41" spans="1:6">
      <c r="A41" s="809"/>
      <c r="B41" s="841"/>
      <c r="C41" s="811"/>
      <c r="D41" s="811"/>
    </row>
  </sheetData>
  <sheetProtection algorithmName="SHA-512" hashValue="RUqnOXn7Yctb6Zd6ezh+hJok0MOYqZ2y2csd+XStf8uymrOSFofrUS0iBAGEqs+6buSbWOZOhTzGy7fYw74QeA==" saltValue="xu5NwsD2TCt+gMN/Qu2Djg==" spinCount="100000" sheet="1" selectLockedCells="1"/>
  <pageMargins left="0.6692913385826772" right="0.15748031496062992" top="0.59055118110236227" bottom="0.59055118110236227" header="0.51181102362204722" footer="0.31496062992125984"/>
  <pageSetup paperSize="9" orientation="portrait" blackAndWhite="1" horizontalDpi="300" verticalDpi="300" r:id="rId1"/>
  <headerFooter alignWithMargins="0">
    <oddFooter>Stran &amp;P od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Layout" zoomScaleNormal="100" workbookViewId="0">
      <selection activeCell="G37" sqref="G37"/>
    </sheetView>
  </sheetViews>
  <sheetFormatPr defaultColWidth="9.1796875" defaultRowHeight="14"/>
  <cols>
    <col min="1" max="1" width="3.81640625" style="1" customWidth="1"/>
    <col min="2" max="2" width="36.453125" style="1" customWidth="1"/>
    <col min="3" max="3" width="8.453125" style="1" customWidth="1"/>
    <col min="4" max="4" width="3.1796875" style="1" customWidth="1"/>
    <col min="5" max="5" width="11" style="5" customWidth="1"/>
    <col min="6" max="6" width="3.1796875" style="1" customWidth="1"/>
    <col min="7" max="7" width="19.453125" style="1" customWidth="1"/>
    <col min="8" max="16384" width="9.1796875" style="1"/>
  </cols>
  <sheetData>
    <row r="1" spans="1:7">
      <c r="A1" s="74"/>
      <c r="B1" s="74" t="s">
        <v>85</v>
      </c>
      <c r="C1" s="74"/>
      <c r="D1" s="74"/>
      <c r="E1" s="75"/>
      <c r="F1" s="74"/>
      <c r="G1" s="74"/>
    </row>
    <row r="2" spans="1:7">
      <c r="A2" s="74"/>
      <c r="B2" s="74"/>
      <c r="C2" s="74"/>
      <c r="D2" s="74"/>
      <c r="E2" s="75"/>
      <c r="F2" s="74"/>
      <c r="G2" s="74"/>
    </row>
    <row r="3" spans="1:7">
      <c r="A3" s="74"/>
      <c r="B3" s="74" t="s">
        <v>24</v>
      </c>
      <c r="C3" s="74"/>
      <c r="D3" s="74"/>
      <c r="E3" s="75"/>
      <c r="F3" s="74"/>
      <c r="G3" s="74"/>
    </row>
    <row r="4" spans="1:7">
      <c r="A4" s="74"/>
      <c r="B4" s="74"/>
      <c r="C4" s="74"/>
      <c r="D4" s="74"/>
      <c r="E4" s="75"/>
      <c r="F4" s="74"/>
      <c r="G4" s="74"/>
    </row>
    <row r="5" spans="1:7">
      <c r="A5" s="74" t="s">
        <v>1</v>
      </c>
      <c r="B5" s="74" t="s">
        <v>86</v>
      </c>
      <c r="C5" s="74"/>
      <c r="D5" s="74"/>
      <c r="E5" s="75"/>
      <c r="F5" s="74"/>
      <c r="G5" s="76">
        <f>+'rušitvena dela'!G60</f>
        <v>0</v>
      </c>
    </row>
    <row r="6" spans="1:7">
      <c r="A6" s="74"/>
      <c r="B6" s="74"/>
      <c r="C6" s="74"/>
      <c r="D6" s="74"/>
      <c r="E6" s="75"/>
      <c r="F6" s="74"/>
      <c r="G6" s="74"/>
    </row>
    <row r="7" spans="1:7">
      <c r="A7" s="74" t="s">
        <v>3</v>
      </c>
      <c r="B7" s="74" t="s">
        <v>87</v>
      </c>
      <c r="C7" s="74"/>
      <c r="D7" s="74"/>
      <c r="E7" s="75" t="s">
        <v>4</v>
      </c>
      <c r="F7" s="74"/>
      <c r="G7" s="76">
        <f>+'ostala gradbena dela'!G72</f>
        <v>0</v>
      </c>
    </row>
    <row r="8" spans="1:7">
      <c r="A8" s="74"/>
      <c r="B8" s="74"/>
      <c r="C8" s="74"/>
      <c r="D8" s="74"/>
      <c r="E8" s="75"/>
      <c r="F8" s="74"/>
      <c r="G8" s="74"/>
    </row>
    <row r="9" spans="1:7">
      <c r="A9" s="74"/>
      <c r="B9" s="74"/>
      <c r="C9" s="74"/>
      <c r="D9" s="74"/>
      <c r="E9" s="75" t="s">
        <v>2</v>
      </c>
      <c r="F9" s="74"/>
      <c r="G9" s="76">
        <f>SUM(G5:G8)</f>
        <v>0</v>
      </c>
    </row>
    <row r="10" spans="1:7">
      <c r="A10" s="74"/>
      <c r="B10" s="74"/>
      <c r="C10" s="74"/>
      <c r="D10" s="74"/>
      <c r="E10" s="75"/>
      <c r="F10" s="74"/>
      <c r="G10" s="74"/>
    </row>
    <row r="11" spans="1:7">
      <c r="A11" s="74"/>
      <c r="B11" s="74" t="s">
        <v>25</v>
      </c>
      <c r="C11" s="74"/>
      <c r="D11" s="74"/>
      <c r="E11" s="75"/>
      <c r="F11" s="74"/>
      <c r="G11" s="74"/>
    </row>
    <row r="12" spans="1:7">
      <c r="A12" s="74"/>
      <c r="B12" s="74"/>
      <c r="C12" s="74"/>
      <c r="D12" s="74"/>
      <c r="E12" s="75"/>
      <c r="F12" s="74"/>
      <c r="G12" s="74"/>
    </row>
    <row r="13" spans="1:7">
      <c r="A13" s="74" t="s">
        <v>1</v>
      </c>
      <c r="B13" s="74" t="s">
        <v>247</v>
      </c>
      <c r="C13" s="74"/>
      <c r="D13" s="74"/>
      <c r="E13" s="75" t="s">
        <v>4</v>
      </c>
      <c r="F13" s="74"/>
      <c r="G13" s="77">
        <f>'vrata in okna'!G92</f>
        <v>0</v>
      </c>
    </row>
    <row r="14" spans="1:7">
      <c r="A14" s="74"/>
      <c r="B14" s="74"/>
      <c r="C14" s="74"/>
      <c r="D14" s="74"/>
      <c r="E14" s="75"/>
      <c r="F14" s="74"/>
      <c r="G14" s="74"/>
    </row>
    <row r="15" spans="1:7">
      <c r="A15" s="74" t="s">
        <v>3</v>
      </c>
      <c r="B15" s="74" t="s">
        <v>30</v>
      </c>
      <c r="C15" s="74"/>
      <c r="D15" s="74"/>
      <c r="E15" s="75" t="s">
        <v>4</v>
      </c>
      <c r="F15" s="74"/>
      <c r="G15" s="76">
        <f>+'montažne stene in stropovi'!G73</f>
        <v>0</v>
      </c>
    </row>
    <row r="16" spans="1:7">
      <c r="A16" s="74"/>
      <c r="B16" s="74"/>
      <c r="C16" s="74"/>
      <c r="D16" s="74"/>
      <c r="E16" s="75"/>
      <c r="F16" s="74"/>
      <c r="G16" s="74"/>
    </row>
    <row r="17" spans="1:7">
      <c r="A17" s="74" t="s">
        <v>5</v>
      </c>
      <c r="B17" s="74" t="s">
        <v>88</v>
      </c>
      <c r="C17" s="74"/>
      <c r="D17" s="74"/>
      <c r="E17" s="75"/>
      <c r="F17" s="74"/>
      <c r="G17" s="77">
        <f>+'teracerska dela'!G66</f>
        <v>0</v>
      </c>
    </row>
    <row r="18" spans="1:7">
      <c r="A18" s="74"/>
      <c r="B18" s="74"/>
      <c r="C18" s="74"/>
      <c r="D18" s="74"/>
      <c r="E18" s="75"/>
      <c r="F18" s="74"/>
      <c r="G18" s="74"/>
    </row>
    <row r="19" spans="1:7">
      <c r="A19" s="74" t="s">
        <v>12</v>
      </c>
      <c r="B19" s="74" t="s">
        <v>26</v>
      </c>
      <c r="C19" s="74"/>
      <c r="D19" s="74"/>
      <c r="E19" s="75"/>
      <c r="F19" s="74"/>
      <c r="G19" s="76">
        <f>+'keramičarska dela'!G20</f>
        <v>0</v>
      </c>
    </row>
    <row r="20" spans="1:7">
      <c r="A20" s="74"/>
      <c r="B20" s="74"/>
      <c r="C20" s="74"/>
      <c r="D20" s="74"/>
      <c r="E20" s="75"/>
      <c r="F20" s="74"/>
      <c r="G20" s="74"/>
    </row>
    <row r="21" spans="1:7">
      <c r="A21" s="74" t="s">
        <v>13</v>
      </c>
      <c r="B21" s="74" t="s">
        <v>27</v>
      </c>
      <c r="C21" s="74"/>
      <c r="D21" s="74"/>
      <c r="E21" s="75"/>
      <c r="F21" s="74"/>
      <c r="G21" s="76">
        <f>+'slikopleskarska dela'!G18</f>
        <v>0</v>
      </c>
    </row>
    <row r="22" spans="1:7">
      <c r="A22" s="74"/>
      <c r="B22" s="74"/>
      <c r="C22" s="74"/>
      <c r="D22" s="74"/>
      <c r="E22" s="75"/>
      <c r="F22" s="74"/>
      <c r="G22" s="74"/>
    </row>
    <row r="23" spans="1:7">
      <c r="A23" s="74" t="s">
        <v>19</v>
      </c>
      <c r="B23" s="74" t="s">
        <v>228</v>
      </c>
      <c r="C23" s="74"/>
      <c r="D23" s="74"/>
      <c r="E23" s="75"/>
      <c r="F23" s="74"/>
      <c r="G23" s="76">
        <f>+'sanitarna keramika'!F44</f>
        <v>0</v>
      </c>
    </row>
    <row r="24" spans="1:7">
      <c r="A24" s="74"/>
      <c r="B24" s="74"/>
      <c r="C24" s="74"/>
      <c r="D24" s="74"/>
      <c r="E24" s="75"/>
      <c r="F24" s="74"/>
      <c r="G24" s="74"/>
    </row>
    <row r="25" spans="1:7">
      <c r="A25" s="74" t="s">
        <v>229</v>
      </c>
      <c r="B25" s="74" t="s">
        <v>29</v>
      </c>
      <c r="C25" s="74"/>
      <c r="D25" s="74"/>
      <c r="E25" s="75" t="s">
        <v>4</v>
      </c>
      <c r="F25" s="74"/>
      <c r="G25" s="76">
        <f>+'razna obrtniška dela'!G38</f>
        <v>0</v>
      </c>
    </row>
    <row r="26" spans="1:7">
      <c r="A26" s="74"/>
      <c r="B26" s="74"/>
      <c r="C26" s="74"/>
      <c r="D26" s="74"/>
      <c r="E26" s="75"/>
      <c r="F26" s="74"/>
      <c r="G26" s="74"/>
    </row>
    <row r="27" spans="1:7">
      <c r="A27" s="74"/>
      <c r="B27" s="74"/>
      <c r="C27" s="74"/>
      <c r="D27" s="74"/>
      <c r="E27" s="75" t="s">
        <v>2</v>
      </c>
      <c r="F27" s="74"/>
      <c r="G27" s="76">
        <f>SUM(G13:G25)</f>
        <v>0</v>
      </c>
    </row>
    <row r="28" spans="1:7">
      <c r="A28" s="78"/>
      <c r="B28" s="79"/>
      <c r="C28" s="80"/>
      <c r="D28" s="81"/>
      <c r="E28" s="75"/>
      <c r="F28" s="82"/>
      <c r="G28" s="76"/>
    </row>
    <row r="29" spans="1:7">
      <c r="A29" s="78" t="s">
        <v>4</v>
      </c>
      <c r="B29" s="102" t="s">
        <v>279</v>
      </c>
      <c r="G29" s="77">
        <f>'STROJNE Rekapitulacija'!F15</f>
        <v>0</v>
      </c>
    </row>
    <row r="30" spans="1:7">
      <c r="A30" s="78"/>
      <c r="B30" s="4"/>
      <c r="C30" s="5"/>
      <c r="D30" s="6"/>
      <c r="E30" s="8"/>
      <c r="F30" s="9"/>
      <c r="G30" s="11"/>
    </row>
    <row r="32" spans="1:7">
      <c r="B32" s="102" t="s">
        <v>280</v>
      </c>
      <c r="G32" s="76">
        <f>+'ELEKTRO rekapitulacija'!F38</f>
        <v>0</v>
      </c>
    </row>
    <row r="37" spans="2:7">
      <c r="B37" s="74" t="s">
        <v>278</v>
      </c>
      <c r="C37" s="80"/>
      <c r="D37" s="81"/>
      <c r="E37" s="75"/>
      <c r="F37" s="82"/>
      <c r="G37" s="76">
        <f>G9+G27+G29+G32</f>
        <v>0</v>
      </c>
    </row>
  </sheetData>
  <sheetProtection algorithmName="SHA-512" hashValue="xNPO8w3cZvp12sQD9lYv0rxsbcnS4yxHkjzQwwxRIQ33km2Tut1iRiV4BqiIO3q4hnDz5pFhSTrVSXR5xYg/aA==" saltValue="oGlphxFr8uojum3b1CuHFQ==" spinCount="100000" sheet="1" selectLockedCells="1"/>
  <pageMargins left="0.75" right="0.75" top="1" bottom="1" header="0" footer="0"/>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4"/>
  <sheetViews>
    <sheetView view="pageLayout" topLeftCell="A19" zoomScaleNormal="100" workbookViewId="0">
      <selection activeCell="E47" sqref="E47"/>
    </sheetView>
  </sheetViews>
  <sheetFormatPr defaultColWidth="9.1796875" defaultRowHeight="14"/>
  <cols>
    <col min="1" max="1" width="3.81640625" style="1" customWidth="1"/>
    <col min="2" max="2" width="36.453125" style="1" customWidth="1"/>
    <col min="3" max="3" width="10.453125" style="1" customWidth="1"/>
    <col min="4" max="4" width="3.1796875" style="1" customWidth="1"/>
    <col min="5" max="5" width="11" style="5" customWidth="1"/>
    <col min="6" max="6" width="3.1796875" style="1" customWidth="1"/>
    <col min="7" max="7" width="19.453125" style="1" customWidth="1"/>
    <col min="8" max="16384" width="9.1796875" style="1"/>
  </cols>
  <sheetData>
    <row r="1" spans="1:7">
      <c r="B1" s="13" t="s">
        <v>24</v>
      </c>
    </row>
    <row r="3" spans="1:7">
      <c r="A3" s="7" t="s">
        <v>1</v>
      </c>
      <c r="B3" s="7" t="s">
        <v>86</v>
      </c>
      <c r="G3" s="10"/>
    </row>
    <row r="4" spans="1:7">
      <c r="G4" s="10"/>
    </row>
    <row r="5" spans="1:7" s="13" customFormat="1">
      <c r="B5" s="13" t="s">
        <v>16</v>
      </c>
      <c r="E5" s="14"/>
      <c r="G5" s="15"/>
    </row>
    <row r="6" spans="1:7" s="13" customFormat="1">
      <c r="E6" s="14"/>
      <c r="G6" s="15"/>
    </row>
    <row r="7" spans="1:7" s="13" customFormat="1">
      <c r="A7" s="83"/>
      <c r="B7" s="83" t="s">
        <v>89</v>
      </c>
      <c r="C7" s="83"/>
      <c r="D7" s="83"/>
      <c r="E7" s="84"/>
      <c r="F7" s="83"/>
      <c r="G7" s="85"/>
    </row>
    <row r="8" spans="1:7" s="13" customFormat="1">
      <c r="A8" s="83"/>
      <c r="B8" s="83" t="s">
        <v>90</v>
      </c>
      <c r="C8" s="83"/>
      <c r="D8" s="83"/>
      <c r="E8" s="84"/>
      <c r="F8" s="83"/>
      <c r="G8" s="85"/>
    </row>
    <row r="9" spans="1:7" s="13" customFormat="1">
      <c r="A9" s="83"/>
      <c r="B9" s="83" t="s">
        <v>91</v>
      </c>
      <c r="C9" s="83"/>
      <c r="D9" s="83"/>
      <c r="E9" s="84"/>
      <c r="F9" s="83"/>
      <c r="G9" s="85"/>
    </row>
    <row r="10" spans="1:7" s="13" customFormat="1">
      <c r="A10" s="83"/>
      <c r="B10" s="83"/>
      <c r="C10" s="83"/>
      <c r="D10" s="83"/>
      <c r="E10" s="84"/>
      <c r="F10" s="83"/>
      <c r="G10" s="85"/>
    </row>
    <row r="11" spans="1:7" s="13" customFormat="1" ht="39">
      <c r="A11" s="83"/>
      <c r="B11" s="83"/>
      <c r="C11" s="83"/>
      <c r="D11" s="83"/>
      <c r="E11" s="89" t="s">
        <v>276</v>
      </c>
      <c r="F11" s="83"/>
      <c r="G11" s="85"/>
    </row>
    <row r="12" spans="1:7" ht="42">
      <c r="A12" s="86">
        <v>1</v>
      </c>
      <c r="B12" s="87" t="s">
        <v>92</v>
      </c>
      <c r="C12" s="78"/>
      <c r="D12" s="78"/>
      <c r="E12" s="80"/>
      <c r="F12" s="78"/>
      <c r="G12" s="88"/>
    </row>
    <row r="13" spans="1:7">
      <c r="A13" s="78"/>
      <c r="B13" s="79" t="s">
        <v>17</v>
      </c>
      <c r="C13" s="80">
        <v>9</v>
      </c>
      <c r="D13" s="81" t="s">
        <v>11</v>
      </c>
      <c r="E13" s="73"/>
      <c r="F13" s="81"/>
      <c r="G13" s="88">
        <f>+C13*E13</f>
        <v>0</v>
      </c>
    </row>
    <row r="14" spans="1:7">
      <c r="A14" s="78"/>
      <c r="B14" s="79"/>
      <c r="C14" s="80"/>
      <c r="D14" s="81"/>
      <c r="E14" s="73"/>
      <c r="F14" s="81"/>
      <c r="G14" s="88"/>
    </row>
    <row r="15" spans="1:7" ht="28">
      <c r="A15" s="86">
        <v>2</v>
      </c>
      <c r="B15" s="87" t="s">
        <v>182</v>
      </c>
      <c r="C15" s="78"/>
      <c r="D15" s="78"/>
      <c r="E15" s="73"/>
      <c r="F15" s="78"/>
      <c r="G15" s="88"/>
    </row>
    <row r="16" spans="1:7">
      <c r="A16" s="78"/>
      <c r="B16" s="79" t="s">
        <v>17</v>
      </c>
      <c r="C16" s="80">
        <v>2</v>
      </c>
      <c r="D16" s="81" t="s">
        <v>11</v>
      </c>
      <c r="E16" s="73"/>
      <c r="F16" s="81"/>
      <c r="G16" s="88">
        <f>+C16*E16</f>
        <v>0</v>
      </c>
    </row>
    <row r="17" spans="1:7">
      <c r="A17" s="86"/>
      <c r="B17" s="87"/>
      <c r="C17" s="78"/>
      <c r="D17" s="78"/>
      <c r="E17" s="73"/>
      <c r="F17" s="78"/>
      <c r="G17" s="88"/>
    </row>
    <row r="18" spans="1:7" ht="42">
      <c r="A18" s="86">
        <v>3</v>
      </c>
      <c r="B18" s="87" t="s">
        <v>93</v>
      </c>
      <c r="C18" s="78"/>
      <c r="D18" s="78"/>
      <c r="E18" s="73"/>
      <c r="F18" s="78"/>
      <c r="G18" s="88"/>
    </row>
    <row r="19" spans="1:7">
      <c r="A19" s="78"/>
      <c r="B19" s="79" t="s">
        <v>17</v>
      </c>
      <c r="C19" s="80">
        <v>1</v>
      </c>
      <c r="D19" s="81" t="s">
        <v>11</v>
      </c>
      <c r="E19" s="73"/>
      <c r="F19" s="81"/>
      <c r="G19" s="88">
        <f>+C19*E19</f>
        <v>0</v>
      </c>
    </row>
    <row r="20" spans="1:7">
      <c r="A20" s="78"/>
      <c r="B20" s="79"/>
      <c r="C20" s="80"/>
      <c r="D20" s="81"/>
      <c r="E20" s="73"/>
      <c r="F20" s="81"/>
      <c r="G20" s="88"/>
    </row>
    <row r="21" spans="1:7" ht="42">
      <c r="A21" s="86">
        <v>4</v>
      </c>
      <c r="B21" s="87" t="s">
        <v>94</v>
      </c>
      <c r="C21" s="78"/>
      <c r="D21" s="78"/>
      <c r="E21" s="73"/>
      <c r="F21" s="78"/>
      <c r="G21" s="88"/>
    </row>
    <row r="22" spans="1:7">
      <c r="A22" s="78"/>
      <c r="B22" s="79" t="s">
        <v>0</v>
      </c>
      <c r="C22" s="80">
        <v>59.8</v>
      </c>
      <c r="D22" s="81" t="s">
        <v>11</v>
      </c>
      <c r="E22" s="73"/>
      <c r="F22" s="81"/>
      <c r="G22" s="88">
        <f>+C22*E22</f>
        <v>0</v>
      </c>
    </row>
    <row r="23" spans="1:7">
      <c r="A23" s="86"/>
      <c r="B23" s="87"/>
      <c r="C23" s="78"/>
      <c r="D23" s="78"/>
      <c r="E23" s="73"/>
      <c r="F23" s="78"/>
      <c r="G23" s="88"/>
    </row>
    <row r="24" spans="1:7" ht="42">
      <c r="A24" s="86">
        <v>5</v>
      </c>
      <c r="B24" s="87" t="s">
        <v>95</v>
      </c>
      <c r="C24" s="78"/>
      <c r="D24" s="78"/>
      <c r="E24" s="73"/>
      <c r="F24" s="78"/>
      <c r="G24" s="88"/>
    </row>
    <row r="25" spans="1:7">
      <c r="A25" s="78"/>
      <c r="B25" s="79" t="s">
        <v>17</v>
      </c>
      <c r="C25" s="80">
        <v>5</v>
      </c>
      <c r="D25" s="81" t="s">
        <v>11</v>
      </c>
      <c r="E25" s="73"/>
      <c r="F25" s="81"/>
      <c r="G25" s="88">
        <f>+C25*E25</f>
        <v>0</v>
      </c>
    </row>
    <row r="26" spans="1:7">
      <c r="A26" s="78"/>
      <c r="B26" s="79"/>
      <c r="C26" s="80"/>
      <c r="D26" s="81"/>
      <c r="E26" s="73"/>
      <c r="F26" s="81"/>
      <c r="G26" s="88"/>
    </row>
    <row r="27" spans="1:7">
      <c r="A27" s="86">
        <v>6</v>
      </c>
      <c r="B27" s="87" t="s">
        <v>96</v>
      </c>
      <c r="C27" s="78"/>
      <c r="D27" s="78"/>
      <c r="E27" s="73"/>
      <c r="F27" s="78"/>
      <c r="G27" s="88"/>
    </row>
    <row r="28" spans="1:7">
      <c r="A28" s="78"/>
      <c r="B28" s="79" t="s">
        <v>18</v>
      </c>
      <c r="C28" s="80">
        <v>1</v>
      </c>
      <c r="D28" s="81" t="s">
        <v>11</v>
      </c>
      <c r="E28" s="73"/>
      <c r="F28" s="81"/>
      <c r="G28" s="88">
        <f>+C28*E28</f>
        <v>0</v>
      </c>
    </row>
    <row r="29" spans="1:7">
      <c r="A29" s="78"/>
      <c r="B29" s="79"/>
      <c r="C29" s="80"/>
      <c r="D29" s="81"/>
      <c r="E29" s="73"/>
      <c r="F29" s="81"/>
      <c r="G29" s="88"/>
    </row>
    <row r="30" spans="1:7">
      <c r="A30" s="86">
        <v>7</v>
      </c>
      <c r="B30" s="87" t="s">
        <v>97</v>
      </c>
      <c r="C30" s="78"/>
      <c r="D30" s="78"/>
      <c r="E30" s="73"/>
      <c r="F30" s="78"/>
      <c r="G30" s="88"/>
    </row>
    <row r="31" spans="1:7">
      <c r="A31" s="78"/>
      <c r="B31" s="79" t="s">
        <v>18</v>
      </c>
      <c r="C31" s="80">
        <v>1</v>
      </c>
      <c r="D31" s="81" t="s">
        <v>11</v>
      </c>
      <c r="E31" s="73"/>
      <c r="F31" s="81"/>
      <c r="G31" s="88">
        <f>+C31*E31</f>
        <v>0</v>
      </c>
    </row>
    <row r="32" spans="1:7">
      <c r="A32" s="78"/>
      <c r="B32" s="79"/>
      <c r="C32" s="80"/>
      <c r="D32" s="81"/>
      <c r="E32" s="73"/>
      <c r="F32" s="81"/>
      <c r="G32" s="88"/>
    </row>
    <row r="33" spans="1:7" ht="28">
      <c r="A33" s="86">
        <v>8</v>
      </c>
      <c r="B33" s="87" t="s">
        <v>98</v>
      </c>
      <c r="C33" s="78"/>
      <c r="D33" s="78"/>
      <c r="E33" s="73"/>
      <c r="F33" s="78"/>
      <c r="G33" s="88"/>
    </row>
    <row r="34" spans="1:7">
      <c r="A34" s="78"/>
      <c r="B34" s="79" t="s">
        <v>6</v>
      </c>
      <c r="C34" s="80">
        <v>36</v>
      </c>
      <c r="D34" s="81" t="s">
        <v>11</v>
      </c>
      <c r="E34" s="73"/>
      <c r="F34" s="81"/>
      <c r="G34" s="88">
        <f>+C34*E34</f>
        <v>0</v>
      </c>
    </row>
    <row r="35" spans="1:7">
      <c r="A35" s="78"/>
      <c r="B35" s="79"/>
      <c r="C35" s="80"/>
      <c r="D35" s="81"/>
      <c r="E35" s="73"/>
      <c r="F35" s="81"/>
      <c r="G35" s="88"/>
    </row>
    <row r="36" spans="1:7" ht="42">
      <c r="A36" s="86">
        <v>9</v>
      </c>
      <c r="B36" s="87" t="s">
        <v>99</v>
      </c>
      <c r="C36" s="78"/>
      <c r="D36" s="78"/>
      <c r="E36" s="73"/>
      <c r="F36" s="78"/>
      <c r="G36" s="88"/>
    </row>
    <row r="37" spans="1:7">
      <c r="A37" s="78"/>
      <c r="B37" s="79" t="s">
        <v>0</v>
      </c>
      <c r="C37" s="80">
        <v>79.3</v>
      </c>
      <c r="D37" s="81" t="s">
        <v>11</v>
      </c>
      <c r="E37" s="73"/>
      <c r="F37" s="81"/>
      <c r="G37" s="88">
        <f>+C37*E37</f>
        <v>0</v>
      </c>
    </row>
    <row r="38" spans="1:7">
      <c r="A38" s="86"/>
      <c r="B38" s="87"/>
      <c r="C38" s="78"/>
      <c r="D38" s="78"/>
      <c r="E38" s="73"/>
      <c r="F38" s="78"/>
      <c r="G38" s="88"/>
    </row>
    <row r="39" spans="1:7" ht="28">
      <c r="A39" s="86" t="s">
        <v>198</v>
      </c>
      <c r="B39" s="87" t="s">
        <v>100</v>
      </c>
      <c r="C39" s="78"/>
      <c r="D39" s="78"/>
      <c r="E39" s="73"/>
      <c r="F39" s="78"/>
      <c r="G39" s="88"/>
    </row>
    <row r="40" spans="1:7">
      <c r="A40" s="78"/>
      <c r="B40" s="79" t="s">
        <v>0</v>
      </c>
      <c r="C40" s="80">
        <v>107</v>
      </c>
      <c r="D40" s="81" t="s">
        <v>11</v>
      </c>
      <c r="E40" s="73"/>
      <c r="F40" s="81"/>
      <c r="G40" s="88">
        <f>+C40*E40</f>
        <v>0</v>
      </c>
    </row>
    <row r="41" spans="1:7">
      <c r="A41" s="78"/>
      <c r="B41" s="79"/>
      <c r="C41" s="80"/>
      <c r="D41" s="81"/>
      <c r="E41" s="73"/>
      <c r="F41" s="81"/>
      <c r="G41" s="88"/>
    </row>
    <row r="42" spans="1:7" ht="84">
      <c r="A42" s="86" t="s">
        <v>14</v>
      </c>
      <c r="B42" s="87" t="s">
        <v>101</v>
      </c>
      <c r="C42" s="78"/>
      <c r="D42" s="78"/>
      <c r="E42" s="73"/>
      <c r="F42" s="78"/>
      <c r="G42" s="88"/>
    </row>
    <row r="43" spans="1:7">
      <c r="A43" s="78"/>
      <c r="B43" s="79" t="s">
        <v>0</v>
      </c>
      <c r="C43" s="80">
        <v>233.7</v>
      </c>
      <c r="D43" s="81" t="s">
        <v>11</v>
      </c>
      <c r="E43" s="73"/>
      <c r="F43" s="81"/>
      <c r="G43" s="88">
        <f>+C43*E43</f>
        <v>0</v>
      </c>
    </row>
    <row r="44" spans="1:7">
      <c r="A44" s="86"/>
      <c r="B44" s="87"/>
      <c r="C44" s="78"/>
      <c r="D44" s="78"/>
      <c r="E44" s="73"/>
      <c r="F44" s="78"/>
      <c r="G44" s="88"/>
    </row>
    <row r="45" spans="1:7" ht="28">
      <c r="A45" s="86" t="s">
        <v>78</v>
      </c>
      <c r="B45" s="87" t="s">
        <v>102</v>
      </c>
      <c r="C45" s="78"/>
      <c r="D45" s="78"/>
      <c r="E45" s="73"/>
      <c r="F45" s="78"/>
      <c r="G45" s="88"/>
    </row>
    <row r="46" spans="1:7">
      <c r="A46" s="78"/>
      <c r="B46" s="79" t="s">
        <v>0</v>
      </c>
      <c r="C46" s="80">
        <v>34.200000000000003</v>
      </c>
      <c r="D46" s="81" t="s">
        <v>11</v>
      </c>
      <c r="E46" s="73"/>
      <c r="F46" s="81"/>
      <c r="G46" s="88">
        <f>+C46*E46</f>
        <v>0</v>
      </c>
    </row>
    <row r="47" spans="1:7">
      <c r="A47" s="78"/>
      <c r="B47" s="79"/>
      <c r="C47" s="80"/>
      <c r="D47" s="81"/>
      <c r="E47" s="73"/>
      <c r="F47" s="81"/>
      <c r="G47" s="88"/>
    </row>
    <row r="48" spans="1:7" ht="28">
      <c r="A48" s="86" t="s">
        <v>20</v>
      </c>
      <c r="B48" s="87" t="s">
        <v>103</v>
      </c>
      <c r="C48" s="78"/>
      <c r="D48" s="78"/>
      <c r="E48" s="73"/>
      <c r="F48" s="78"/>
      <c r="G48" s="88"/>
    </row>
    <row r="49" spans="1:7">
      <c r="A49" s="78"/>
      <c r="B49" s="79" t="s">
        <v>0</v>
      </c>
      <c r="C49" s="80">
        <v>37.4</v>
      </c>
      <c r="D49" s="81" t="s">
        <v>11</v>
      </c>
      <c r="E49" s="73"/>
      <c r="F49" s="81"/>
      <c r="G49" s="88">
        <f>+C49*E49</f>
        <v>0</v>
      </c>
    </row>
    <row r="50" spans="1:7">
      <c r="A50" s="86"/>
      <c r="B50" s="87"/>
      <c r="C50" s="78"/>
      <c r="D50" s="78"/>
      <c r="E50" s="73"/>
      <c r="F50" s="78"/>
      <c r="G50" s="88"/>
    </row>
    <row r="51" spans="1:7" ht="42">
      <c r="A51" s="86" t="s">
        <v>21</v>
      </c>
      <c r="B51" s="87" t="s">
        <v>104</v>
      </c>
      <c r="C51" s="78"/>
      <c r="D51" s="78"/>
      <c r="E51" s="73"/>
      <c r="F51" s="78"/>
      <c r="G51" s="88"/>
    </row>
    <row r="52" spans="1:7">
      <c r="A52" s="78"/>
      <c r="B52" s="79" t="s">
        <v>18</v>
      </c>
      <c r="C52" s="80">
        <v>1</v>
      </c>
      <c r="D52" s="81" t="s">
        <v>11</v>
      </c>
      <c r="E52" s="73"/>
      <c r="F52" s="81"/>
      <c r="G52" s="88">
        <f>+C52*E52</f>
        <v>0</v>
      </c>
    </row>
    <row r="53" spans="1:7">
      <c r="A53" s="78"/>
      <c r="B53" s="79"/>
      <c r="C53" s="80"/>
      <c r="D53" s="81"/>
      <c r="E53" s="73"/>
      <c r="F53" s="81"/>
      <c r="G53" s="88"/>
    </row>
    <row r="54" spans="1:7" ht="42">
      <c r="A54" s="86" t="s">
        <v>67</v>
      </c>
      <c r="B54" s="87" t="s">
        <v>105</v>
      </c>
      <c r="C54" s="78"/>
      <c r="D54" s="78"/>
      <c r="E54" s="73"/>
      <c r="F54" s="78"/>
      <c r="G54" s="88"/>
    </row>
    <row r="55" spans="1:7">
      <c r="A55" s="78"/>
      <c r="B55" s="79" t="s">
        <v>18</v>
      </c>
      <c r="C55" s="80">
        <v>1</v>
      </c>
      <c r="D55" s="81" t="s">
        <v>11</v>
      </c>
      <c r="E55" s="73"/>
      <c r="F55" s="81"/>
      <c r="G55" s="88">
        <f>+C55*E55</f>
        <v>0</v>
      </c>
    </row>
    <row r="56" spans="1:7">
      <c r="A56" s="86"/>
      <c r="B56" s="87"/>
      <c r="C56" s="78"/>
      <c r="D56" s="78"/>
      <c r="E56" s="73"/>
      <c r="F56" s="78"/>
      <c r="G56" s="88"/>
    </row>
    <row r="57" spans="1:7" ht="42">
      <c r="A57" s="86" t="s">
        <v>68</v>
      </c>
      <c r="B57" s="87" t="s">
        <v>106</v>
      </c>
      <c r="C57" s="78"/>
      <c r="D57" s="78"/>
      <c r="E57" s="73"/>
      <c r="F57" s="78"/>
      <c r="G57" s="88"/>
    </row>
    <row r="58" spans="1:7">
      <c r="A58" s="78"/>
      <c r="B58" s="79" t="s">
        <v>0</v>
      </c>
      <c r="C58" s="80">
        <v>13.6</v>
      </c>
      <c r="D58" s="81" t="s">
        <v>11</v>
      </c>
      <c r="E58" s="73"/>
      <c r="F58" s="81"/>
      <c r="G58" s="88">
        <f>+C58*E58</f>
        <v>0</v>
      </c>
    </row>
    <row r="59" spans="1:7">
      <c r="A59" s="78"/>
      <c r="B59" s="79"/>
      <c r="C59" s="80"/>
      <c r="D59" s="81"/>
      <c r="E59" s="80"/>
      <c r="F59" s="81"/>
      <c r="G59" s="88"/>
    </row>
    <row r="60" spans="1:7">
      <c r="A60" s="78"/>
      <c r="B60" s="79"/>
      <c r="C60" s="80"/>
      <c r="D60" s="81"/>
      <c r="E60" s="75" t="s">
        <v>2</v>
      </c>
      <c r="F60" s="82"/>
      <c r="G60" s="76">
        <f>SUM(G12:G59)</f>
        <v>0</v>
      </c>
    </row>
    <row r="61" spans="1:7">
      <c r="B61" s="4"/>
      <c r="C61" s="5"/>
      <c r="D61" s="6"/>
      <c r="E61" s="8"/>
      <c r="F61" s="9"/>
      <c r="G61" s="11"/>
    </row>
    <row r="62" spans="1:7">
      <c r="B62" s="4"/>
      <c r="C62" s="5"/>
      <c r="D62" s="6"/>
      <c r="E62" s="8"/>
      <c r="F62" s="9"/>
      <c r="G62" s="11"/>
    </row>
    <row r="63" spans="1:7">
      <c r="B63" s="4"/>
      <c r="C63" s="5"/>
      <c r="D63" s="6"/>
      <c r="E63" s="8"/>
      <c r="F63" s="9"/>
      <c r="G63" s="11"/>
    </row>
    <row r="64" spans="1:7">
      <c r="A64" s="7"/>
      <c r="B64" s="7"/>
      <c r="C64" s="7"/>
      <c r="D64" s="7"/>
      <c r="E64" s="8"/>
      <c r="F64" s="7"/>
      <c r="G64" s="7"/>
    </row>
  </sheetData>
  <sheetProtection algorithmName="SHA-512" hashValue="RymaklCiHg48wGUhR6ev2kXByNplvm3HokTwJq0Z1GKgkbsN7mwRvsVDwLXatWldaDrxgyzQE6yBnOzDQGwd5Q==" saltValue="Z758Pry6NSabX416xka5dQ==" spinCount="100000" sheet="1" objects="1" scenarios="1" selectLockedCells="1"/>
  <phoneticPr fontId="0" type="noConversion"/>
  <pageMargins left="0.75" right="0.75" top="1" bottom="1" header="0" footer="0"/>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3"/>
  <sheetViews>
    <sheetView view="pageLayout" zoomScaleNormal="100" workbookViewId="0">
      <selection activeCell="H1" sqref="H1:H1048576"/>
    </sheetView>
  </sheetViews>
  <sheetFormatPr defaultColWidth="9.1796875" defaultRowHeight="14"/>
  <cols>
    <col min="1" max="1" width="3.81640625" style="1" customWidth="1"/>
    <col min="2" max="2" width="32.453125" style="1" customWidth="1"/>
    <col min="3" max="3" width="9.26953125" style="1" customWidth="1"/>
    <col min="4" max="4" width="3.1796875" style="1" customWidth="1"/>
    <col min="5" max="5" width="10.26953125" style="5" customWidth="1"/>
    <col min="6" max="6" width="3.1796875" style="1" customWidth="1"/>
    <col min="7" max="7" width="13.26953125" style="1" customWidth="1"/>
    <col min="8" max="8" width="12.08984375" style="1082" customWidth="1"/>
    <col min="9" max="16384" width="9.1796875" style="1"/>
  </cols>
  <sheetData>
    <row r="1" spans="1:8">
      <c r="A1" s="7" t="s">
        <v>3</v>
      </c>
      <c r="B1" s="7" t="s">
        <v>87</v>
      </c>
      <c r="G1" s="10"/>
    </row>
    <row r="2" spans="1:8">
      <c r="A2" s="7"/>
      <c r="B2" s="7"/>
      <c r="G2" s="10"/>
    </row>
    <row r="3" spans="1:8" ht="56">
      <c r="E3" s="89" t="s">
        <v>276</v>
      </c>
      <c r="G3" s="10"/>
      <c r="H3" s="1083" t="s">
        <v>1370</v>
      </c>
    </row>
    <row r="4" spans="1:8" ht="84">
      <c r="A4" s="2">
        <v>1</v>
      </c>
      <c r="B4" s="3" t="s">
        <v>107</v>
      </c>
      <c r="E4" s="80"/>
      <c r="G4" s="10"/>
    </row>
    <row r="5" spans="1:8">
      <c r="B5" s="4" t="s">
        <v>10</v>
      </c>
      <c r="C5" s="5">
        <v>94.6</v>
      </c>
      <c r="D5" s="6" t="s">
        <v>11</v>
      </c>
      <c r="E5" s="73"/>
      <c r="F5" s="6"/>
      <c r="G5" s="10">
        <f>+C5*E5</f>
        <v>0</v>
      </c>
    </row>
    <row r="6" spans="1:8">
      <c r="A6" s="2"/>
      <c r="B6" s="3"/>
      <c r="E6" s="73"/>
      <c r="G6" s="10"/>
    </row>
    <row r="7" spans="1:8" ht="28">
      <c r="A7" s="2">
        <v>2</v>
      </c>
      <c r="B7" s="3" t="s">
        <v>108</v>
      </c>
      <c r="E7" s="73"/>
      <c r="G7" s="10"/>
    </row>
    <row r="8" spans="1:8">
      <c r="B8" s="4" t="s">
        <v>0</v>
      </c>
      <c r="C8" s="5">
        <v>194</v>
      </c>
      <c r="D8" s="6" t="s">
        <v>11</v>
      </c>
      <c r="E8" s="73"/>
      <c r="F8" s="6"/>
      <c r="G8" s="10">
        <f>+C8*E8</f>
        <v>0</v>
      </c>
    </row>
    <row r="9" spans="1:8">
      <c r="B9" s="4"/>
      <c r="C9" s="5"/>
      <c r="D9" s="6"/>
      <c r="E9" s="73"/>
      <c r="F9" s="6"/>
      <c r="G9" s="10"/>
    </row>
    <row r="10" spans="1:8" ht="70">
      <c r="A10" s="2">
        <v>3</v>
      </c>
      <c r="B10" s="3" t="s">
        <v>109</v>
      </c>
      <c r="E10" s="73"/>
      <c r="G10" s="10"/>
    </row>
    <row r="11" spans="1:8">
      <c r="B11" s="4" t="s">
        <v>10</v>
      </c>
      <c r="C11" s="5">
        <v>64.400000000000006</v>
      </c>
      <c r="D11" s="6" t="s">
        <v>11</v>
      </c>
      <c r="E11" s="73"/>
      <c r="F11" s="6"/>
      <c r="G11" s="10">
        <f>+C11*E11</f>
        <v>0</v>
      </c>
    </row>
    <row r="12" spans="1:8">
      <c r="A12" s="2"/>
      <c r="B12" s="3"/>
      <c r="E12" s="73"/>
      <c r="G12" s="10"/>
    </row>
    <row r="13" spans="1:8" ht="28">
      <c r="A13" s="2" t="s">
        <v>110</v>
      </c>
      <c r="B13" s="3" t="s">
        <v>111</v>
      </c>
      <c r="E13" s="73"/>
      <c r="G13" s="10"/>
    </row>
    <row r="14" spans="1:8">
      <c r="B14" s="4" t="s">
        <v>10</v>
      </c>
      <c r="C14" s="5">
        <v>21.2</v>
      </c>
      <c r="D14" s="6" t="s">
        <v>11</v>
      </c>
      <c r="E14" s="73"/>
      <c r="F14" s="6"/>
      <c r="G14" s="10">
        <f>+C14*E14</f>
        <v>0</v>
      </c>
    </row>
    <row r="15" spans="1:8">
      <c r="A15" s="2"/>
      <c r="B15" s="3"/>
      <c r="E15" s="73"/>
      <c r="G15" s="10"/>
    </row>
    <row r="16" spans="1:8" ht="42">
      <c r="A16" s="2">
        <v>4</v>
      </c>
      <c r="B16" s="3" t="s">
        <v>112</v>
      </c>
      <c r="E16" s="73"/>
      <c r="G16" s="10"/>
    </row>
    <row r="17" spans="1:7">
      <c r="B17" s="4" t="s">
        <v>10</v>
      </c>
      <c r="C17" s="5">
        <v>18.399999999999999</v>
      </c>
      <c r="D17" s="6" t="s">
        <v>11</v>
      </c>
      <c r="E17" s="73"/>
      <c r="F17" s="6"/>
      <c r="G17" s="10">
        <f>+C17*E17</f>
        <v>0</v>
      </c>
    </row>
    <row r="18" spans="1:7">
      <c r="B18" s="4"/>
      <c r="C18" s="5"/>
      <c r="D18" s="6"/>
      <c r="E18" s="73"/>
      <c r="F18" s="6"/>
      <c r="G18" s="10"/>
    </row>
    <row r="19" spans="1:7" ht="98">
      <c r="A19" s="2">
        <v>5</v>
      </c>
      <c r="B19" s="3" t="s">
        <v>185</v>
      </c>
      <c r="E19" s="73"/>
      <c r="G19" s="10"/>
    </row>
    <row r="20" spans="1:7">
      <c r="B20" s="4" t="s">
        <v>18</v>
      </c>
      <c r="C20" s="5">
        <v>1</v>
      </c>
      <c r="D20" s="6" t="s">
        <v>11</v>
      </c>
      <c r="E20" s="73"/>
      <c r="F20" s="6"/>
      <c r="G20" s="10">
        <f>+C20*E20</f>
        <v>0</v>
      </c>
    </row>
    <row r="21" spans="1:7">
      <c r="A21" s="2"/>
      <c r="B21" s="3"/>
      <c r="E21" s="73"/>
      <c r="G21" s="10"/>
    </row>
    <row r="22" spans="1:7" ht="56">
      <c r="A22" s="2">
        <v>6</v>
      </c>
      <c r="B22" s="3" t="s">
        <v>113</v>
      </c>
      <c r="E22" s="73"/>
      <c r="G22" s="10"/>
    </row>
    <row r="23" spans="1:7">
      <c r="B23" s="4" t="s">
        <v>6</v>
      </c>
      <c r="C23" s="5">
        <v>55</v>
      </c>
      <c r="D23" s="6" t="s">
        <v>11</v>
      </c>
      <c r="E23" s="73"/>
      <c r="F23" s="6"/>
      <c r="G23" s="10">
        <f>+C23*E23</f>
        <v>0</v>
      </c>
    </row>
    <row r="24" spans="1:7">
      <c r="B24" s="4"/>
      <c r="C24" s="5"/>
      <c r="D24" s="6"/>
      <c r="E24" s="73"/>
      <c r="F24" s="6"/>
      <c r="G24" s="10"/>
    </row>
    <row r="25" spans="1:7" ht="42">
      <c r="A25" s="2">
        <v>7</v>
      </c>
      <c r="B25" s="3" t="s">
        <v>114</v>
      </c>
      <c r="E25" s="73"/>
      <c r="G25" s="10"/>
    </row>
    <row r="26" spans="1:7">
      <c r="B26" s="4" t="s">
        <v>10</v>
      </c>
      <c r="C26" s="5">
        <v>10.7</v>
      </c>
      <c r="D26" s="6" t="s">
        <v>11</v>
      </c>
      <c r="E26" s="73"/>
      <c r="F26" s="6"/>
      <c r="G26" s="10">
        <f>+C26*E26</f>
        <v>0</v>
      </c>
    </row>
    <row r="27" spans="1:7">
      <c r="A27" s="2"/>
      <c r="B27" s="3"/>
      <c r="E27" s="73"/>
      <c r="G27" s="10"/>
    </row>
    <row r="28" spans="1:7" ht="28">
      <c r="A28" s="2">
        <v>8</v>
      </c>
      <c r="B28" s="3" t="s">
        <v>115</v>
      </c>
      <c r="E28" s="73"/>
      <c r="G28" s="10"/>
    </row>
    <row r="29" spans="1:7" ht="28">
      <c r="A29" s="2"/>
      <c r="B29" s="12" t="s">
        <v>116</v>
      </c>
      <c r="E29" s="73"/>
      <c r="G29" s="10"/>
    </row>
    <row r="30" spans="1:7" ht="28">
      <c r="A30" s="2"/>
      <c r="B30" s="12" t="s">
        <v>117</v>
      </c>
      <c r="E30" s="73"/>
      <c r="G30" s="10"/>
    </row>
    <row r="31" spans="1:7" ht="56">
      <c r="A31" s="2"/>
      <c r="B31" s="12" t="s">
        <v>118</v>
      </c>
      <c r="E31" s="73"/>
      <c r="G31" s="10"/>
    </row>
    <row r="32" spans="1:7">
      <c r="B32" s="4" t="s">
        <v>0</v>
      </c>
      <c r="C32" s="5">
        <v>170</v>
      </c>
      <c r="D32" s="6" t="s">
        <v>11</v>
      </c>
      <c r="E32" s="73"/>
      <c r="F32" s="6"/>
      <c r="G32" s="10">
        <f>+C32*E32</f>
        <v>0</v>
      </c>
    </row>
    <row r="33" spans="1:7">
      <c r="B33" s="4"/>
      <c r="C33" s="5"/>
      <c r="D33" s="6"/>
      <c r="E33" s="73"/>
      <c r="F33" s="6"/>
      <c r="G33" s="10"/>
    </row>
    <row r="34" spans="1:7" ht="28">
      <c r="A34" s="2">
        <v>9</v>
      </c>
      <c r="B34" s="3" t="s">
        <v>199</v>
      </c>
      <c r="E34" s="73"/>
      <c r="G34" s="10"/>
    </row>
    <row r="35" spans="1:7" ht="28">
      <c r="A35" s="2"/>
      <c r="B35" s="12" t="s">
        <v>119</v>
      </c>
      <c r="E35" s="73"/>
      <c r="G35" s="10"/>
    </row>
    <row r="36" spans="1:7" ht="42">
      <c r="A36" s="2"/>
      <c r="B36" s="12" t="s">
        <v>200</v>
      </c>
      <c r="E36" s="73"/>
      <c r="G36" s="10"/>
    </row>
    <row r="37" spans="1:7" ht="42">
      <c r="A37" s="2"/>
      <c r="B37" s="12" t="s">
        <v>121</v>
      </c>
      <c r="E37" s="73"/>
      <c r="G37" s="10"/>
    </row>
    <row r="38" spans="1:7">
      <c r="B38" s="4" t="s">
        <v>0</v>
      </c>
      <c r="C38" s="5">
        <v>170</v>
      </c>
      <c r="D38" s="6" t="s">
        <v>11</v>
      </c>
      <c r="E38" s="73"/>
      <c r="F38" s="6"/>
      <c r="G38" s="10">
        <f>+C38*E38</f>
        <v>0</v>
      </c>
    </row>
    <row r="39" spans="1:7">
      <c r="A39" s="2"/>
      <c r="B39" s="3"/>
      <c r="E39" s="73"/>
      <c r="G39" s="10"/>
    </row>
    <row r="40" spans="1:7" ht="28">
      <c r="A40" s="2" t="s">
        <v>14</v>
      </c>
      <c r="B40" s="3" t="s">
        <v>201</v>
      </c>
      <c r="E40" s="73"/>
      <c r="G40" s="10"/>
    </row>
    <row r="41" spans="1:7" ht="28">
      <c r="A41" s="2"/>
      <c r="B41" s="12" t="s">
        <v>202</v>
      </c>
      <c r="E41" s="73"/>
      <c r="G41" s="10"/>
    </row>
    <row r="42" spans="1:7" ht="42">
      <c r="A42" s="2"/>
      <c r="B42" s="12" t="s">
        <v>120</v>
      </c>
      <c r="E42" s="73"/>
      <c r="G42" s="10"/>
    </row>
    <row r="43" spans="1:7" ht="42">
      <c r="A43" s="2"/>
      <c r="B43" s="12" t="s">
        <v>121</v>
      </c>
      <c r="E43" s="73"/>
      <c r="G43" s="10"/>
    </row>
    <row r="44" spans="1:7">
      <c r="B44" s="4" t="s">
        <v>0</v>
      </c>
      <c r="C44" s="5">
        <v>35.799999999999997</v>
      </c>
      <c r="D44" s="6" t="s">
        <v>11</v>
      </c>
      <c r="E44" s="73"/>
      <c r="F44" s="6"/>
      <c r="G44" s="10">
        <f>+C44*E44</f>
        <v>0</v>
      </c>
    </row>
    <row r="45" spans="1:7">
      <c r="A45" s="2"/>
      <c r="B45" s="3"/>
      <c r="E45" s="73"/>
      <c r="G45" s="10"/>
    </row>
    <row r="46" spans="1:7" ht="42">
      <c r="A46" s="2" t="s">
        <v>20</v>
      </c>
      <c r="B46" s="3" t="s">
        <v>122</v>
      </c>
      <c r="E46" s="73"/>
      <c r="G46" s="10"/>
    </row>
    <row r="47" spans="1:7">
      <c r="A47" s="2"/>
      <c r="B47" s="3"/>
      <c r="E47" s="73"/>
      <c r="G47" s="10"/>
    </row>
    <row r="48" spans="1:7">
      <c r="A48" s="2"/>
      <c r="B48" s="3" t="s">
        <v>31</v>
      </c>
      <c r="E48" s="73"/>
      <c r="G48" s="10"/>
    </row>
    <row r="49" spans="1:7">
      <c r="B49" s="4" t="s">
        <v>28</v>
      </c>
      <c r="C49" s="5">
        <v>60</v>
      </c>
      <c r="D49" s="6" t="s">
        <v>11</v>
      </c>
      <c r="E49" s="73"/>
      <c r="F49" s="6"/>
      <c r="G49" s="10">
        <f>+C49*E49</f>
        <v>0</v>
      </c>
    </row>
    <row r="50" spans="1:7">
      <c r="A50" s="2"/>
      <c r="B50" s="3"/>
      <c r="E50" s="73"/>
      <c r="G50" s="10"/>
    </row>
    <row r="51" spans="1:7">
      <c r="A51" s="2" t="s">
        <v>4</v>
      </c>
      <c r="B51" s="3" t="s">
        <v>32</v>
      </c>
      <c r="E51" s="73"/>
      <c r="G51" s="10"/>
    </row>
    <row r="52" spans="1:7">
      <c r="B52" s="4" t="s">
        <v>28</v>
      </c>
      <c r="C52" s="5">
        <v>60</v>
      </c>
      <c r="D52" s="6" t="s">
        <v>11</v>
      </c>
      <c r="E52" s="73"/>
      <c r="F52" s="6"/>
      <c r="G52" s="10">
        <f>+C52*E52</f>
        <v>0</v>
      </c>
    </row>
    <row r="53" spans="1:7">
      <c r="B53" s="4"/>
      <c r="C53" s="5"/>
      <c r="D53" s="6"/>
      <c r="E53" s="73"/>
      <c r="F53" s="6"/>
      <c r="G53" s="10"/>
    </row>
    <row r="54" spans="1:7">
      <c r="A54" s="2"/>
      <c r="B54" s="3" t="s">
        <v>33</v>
      </c>
      <c r="E54" s="73"/>
      <c r="G54" s="10"/>
    </row>
    <row r="55" spans="1:7">
      <c r="B55" s="4" t="s">
        <v>28</v>
      </c>
      <c r="C55" s="5">
        <v>40</v>
      </c>
      <c r="D55" s="6" t="s">
        <v>11</v>
      </c>
      <c r="E55" s="73"/>
      <c r="F55" s="6"/>
      <c r="G55" s="10">
        <f>+C55*E55</f>
        <v>0</v>
      </c>
    </row>
    <row r="56" spans="1:7">
      <c r="A56" s="2"/>
      <c r="B56" s="3"/>
      <c r="E56" s="73"/>
      <c r="G56" s="10"/>
    </row>
    <row r="57" spans="1:7" ht="56">
      <c r="A57" s="2" t="s">
        <v>21</v>
      </c>
      <c r="B57" s="3" t="s">
        <v>123</v>
      </c>
      <c r="E57" s="73"/>
      <c r="G57" s="10"/>
    </row>
    <row r="58" spans="1:7">
      <c r="B58" s="4" t="s">
        <v>0</v>
      </c>
      <c r="C58" s="5">
        <v>277</v>
      </c>
      <c r="D58" s="6" t="s">
        <v>11</v>
      </c>
      <c r="E58" s="73"/>
      <c r="F58" s="6"/>
      <c r="G58" s="10">
        <f>+C58*E58</f>
        <v>0</v>
      </c>
    </row>
    <row r="59" spans="1:7">
      <c r="A59" s="2"/>
      <c r="B59" s="3"/>
      <c r="E59" s="73"/>
      <c r="G59" s="10"/>
    </row>
    <row r="60" spans="1:7" ht="56">
      <c r="A60" s="2" t="s">
        <v>67</v>
      </c>
      <c r="B60" s="3" t="s">
        <v>124</v>
      </c>
      <c r="E60" s="73"/>
      <c r="G60" s="10"/>
    </row>
    <row r="61" spans="1:7">
      <c r="B61" s="4" t="s">
        <v>0</v>
      </c>
      <c r="C61" s="5">
        <v>13.6</v>
      </c>
      <c r="D61" s="6" t="s">
        <v>11</v>
      </c>
      <c r="E61" s="73"/>
      <c r="F61" s="6"/>
      <c r="G61" s="10">
        <f>+C61*E61</f>
        <v>0</v>
      </c>
    </row>
    <row r="62" spans="1:7">
      <c r="A62" s="2"/>
      <c r="B62" s="3"/>
      <c r="E62" s="73"/>
      <c r="G62" s="10"/>
    </row>
    <row r="63" spans="1:7" ht="70">
      <c r="A63" s="2" t="s">
        <v>68</v>
      </c>
      <c r="B63" s="3" t="s">
        <v>125</v>
      </c>
      <c r="E63" s="73"/>
      <c r="G63" s="10"/>
    </row>
    <row r="64" spans="1:7">
      <c r="B64" s="4" t="s">
        <v>17</v>
      </c>
      <c r="C64" s="5">
        <v>2</v>
      </c>
      <c r="D64" s="6" t="s">
        <v>11</v>
      </c>
      <c r="E64" s="73"/>
      <c r="F64" s="6"/>
      <c r="G64" s="10">
        <f>+C64*E64</f>
        <v>0</v>
      </c>
    </row>
    <row r="65" spans="1:7">
      <c r="B65" s="4"/>
      <c r="C65" s="5"/>
      <c r="D65" s="6"/>
      <c r="E65" s="73"/>
      <c r="F65" s="6"/>
      <c r="G65" s="10"/>
    </row>
    <row r="66" spans="1:7" ht="42">
      <c r="A66" s="2" t="s">
        <v>73</v>
      </c>
      <c r="B66" s="3" t="s">
        <v>126</v>
      </c>
      <c r="E66" s="73"/>
      <c r="G66" s="10"/>
    </row>
    <row r="67" spans="1:7">
      <c r="B67" s="4" t="s">
        <v>0</v>
      </c>
      <c r="C67" s="5">
        <v>277</v>
      </c>
      <c r="D67" s="6" t="s">
        <v>11</v>
      </c>
      <c r="E67" s="73"/>
      <c r="F67" s="6"/>
      <c r="G67" s="10">
        <f>+C67*E67</f>
        <v>0</v>
      </c>
    </row>
    <row r="68" spans="1:7">
      <c r="B68" s="4"/>
      <c r="C68" s="5"/>
      <c r="D68" s="6"/>
      <c r="E68" s="73"/>
      <c r="F68" s="6"/>
      <c r="G68" s="10"/>
    </row>
    <row r="69" spans="1:7" ht="84">
      <c r="A69" s="2" t="s">
        <v>186</v>
      </c>
      <c r="B69" s="3" t="s">
        <v>187</v>
      </c>
      <c r="E69" s="73"/>
      <c r="G69" s="10"/>
    </row>
    <row r="70" spans="1:7">
      <c r="B70" s="4" t="s">
        <v>18</v>
      </c>
      <c r="C70" s="5">
        <v>1</v>
      </c>
      <c r="D70" s="6" t="s">
        <v>11</v>
      </c>
      <c r="E70" s="73"/>
      <c r="F70" s="6"/>
      <c r="G70" s="10">
        <f>+C70*E70</f>
        <v>0</v>
      </c>
    </row>
    <row r="71" spans="1:7">
      <c r="B71" s="4"/>
      <c r="C71" s="5"/>
      <c r="D71" s="6"/>
      <c r="F71" s="6"/>
      <c r="G71" s="10"/>
    </row>
    <row r="72" spans="1:7">
      <c r="B72" s="4"/>
      <c r="C72" s="5"/>
      <c r="D72" s="6"/>
      <c r="E72" s="8" t="s">
        <v>2</v>
      </c>
      <c r="F72" s="9"/>
      <c r="G72" s="11">
        <f>SUM(G4:G71)</f>
        <v>0</v>
      </c>
    </row>
    <row r="73" spans="1:7">
      <c r="A73" s="7"/>
      <c r="B73" s="7"/>
      <c r="G73" s="10"/>
    </row>
  </sheetData>
  <sheetProtection algorithmName="SHA-512" hashValue="p/tvls5vOvA/m/F4bcEYrhUcnYUcNWEIsHM0/TSN6xOeFwrhYYUe71DDeSyUaKEvKEYywUEg+X8JUqNO6FFcBw==" saltValue="qvvfnrDG/9vzIKFLFQ2XtA==" spinCount="100000" sheet="1" objects="1" scenarios="1" selectLockedCells="1"/>
  <pageMargins left="0.75" right="0.75" top="1" bottom="1" header="0" footer="0"/>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3"/>
  <sheetViews>
    <sheetView view="pageLayout" topLeftCell="A41" zoomScale="160" zoomScaleNormal="100" zoomScalePageLayoutView="160" workbookViewId="0">
      <selection activeCell="E41" sqref="E41"/>
    </sheetView>
  </sheetViews>
  <sheetFormatPr defaultColWidth="9.1796875" defaultRowHeight="14"/>
  <cols>
    <col min="1" max="1" width="3.81640625" style="1" customWidth="1"/>
    <col min="2" max="2" width="38.81640625" style="1" customWidth="1"/>
    <col min="3" max="3" width="9.1796875" style="1" customWidth="1"/>
    <col min="4" max="4" width="3.1796875" style="1" customWidth="1"/>
    <col min="5" max="5" width="11.26953125" style="5" customWidth="1"/>
    <col min="6" max="6" width="7" style="1" customWidth="1"/>
    <col min="7" max="7" width="14.26953125" style="1" customWidth="1"/>
    <col min="8" max="16384" width="9.1796875" style="1"/>
  </cols>
  <sheetData>
    <row r="1" spans="1:7" s="13" customFormat="1">
      <c r="B1" s="13" t="s">
        <v>25</v>
      </c>
      <c r="E1" s="14"/>
    </row>
    <row r="3" spans="1:7">
      <c r="A3" s="7" t="s">
        <v>1</v>
      </c>
      <c r="B3" s="7" t="s">
        <v>247</v>
      </c>
      <c r="G3" s="10"/>
    </row>
    <row r="4" spans="1:7">
      <c r="A4" s="7"/>
      <c r="B4" s="7"/>
      <c r="G4" s="10"/>
    </row>
    <row r="5" spans="1:7">
      <c r="A5" s="7"/>
      <c r="B5" s="7" t="s">
        <v>16</v>
      </c>
      <c r="G5" s="10"/>
    </row>
    <row r="6" spans="1:7">
      <c r="A6" s="7"/>
      <c r="B6" s="7"/>
      <c r="G6" s="10"/>
    </row>
    <row r="7" spans="1:7">
      <c r="A7" s="7"/>
      <c r="B7" s="7" t="s">
        <v>127</v>
      </c>
      <c r="G7" s="10"/>
    </row>
    <row r="8" spans="1:7">
      <c r="A8" s="7"/>
      <c r="B8" s="7" t="s">
        <v>128</v>
      </c>
      <c r="G8" s="10"/>
    </row>
    <row r="9" spans="1:7">
      <c r="A9" s="7"/>
      <c r="B9" s="7" t="s">
        <v>129</v>
      </c>
      <c r="G9" s="10"/>
    </row>
    <row r="10" spans="1:7">
      <c r="A10" s="7"/>
      <c r="B10" s="7"/>
      <c r="G10" s="10"/>
    </row>
    <row r="11" spans="1:7" ht="39">
      <c r="A11" s="7"/>
      <c r="B11" s="7"/>
      <c r="E11" s="89" t="s">
        <v>276</v>
      </c>
      <c r="G11" s="10"/>
    </row>
    <row r="12" spans="1:7" ht="98">
      <c r="A12" s="2">
        <v>1</v>
      </c>
      <c r="B12" s="3" t="s">
        <v>203</v>
      </c>
      <c r="E12" s="80"/>
      <c r="G12" s="10"/>
    </row>
    <row r="13" spans="1:7">
      <c r="A13" s="2"/>
      <c r="B13" s="3"/>
      <c r="G13" s="10"/>
    </row>
    <row r="14" spans="1:7" ht="42">
      <c r="A14" s="2"/>
      <c r="B14" s="3" t="s">
        <v>130</v>
      </c>
      <c r="G14" s="10"/>
    </row>
    <row r="15" spans="1:7">
      <c r="B15" s="4" t="s">
        <v>17</v>
      </c>
      <c r="C15" s="5">
        <v>1</v>
      </c>
      <c r="D15" s="6" t="s">
        <v>11</v>
      </c>
      <c r="E15" s="73"/>
      <c r="F15" s="6"/>
      <c r="G15" s="10">
        <f>+C15*E15</f>
        <v>0</v>
      </c>
    </row>
    <row r="16" spans="1:7">
      <c r="B16" s="4"/>
      <c r="C16" s="5"/>
      <c r="D16" s="6"/>
      <c r="E16" s="73"/>
      <c r="F16" s="6"/>
      <c r="G16" s="10"/>
    </row>
    <row r="17" spans="1:7" ht="84">
      <c r="A17" s="2"/>
      <c r="B17" s="12" t="s">
        <v>204</v>
      </c>
      <c r="E17" s="73"/>
      <c r="G17" s="10"/>
    </row>
    <row r="18" spans="1:7">
      <c r="B18" s="4" t="s">
        <v>17</v>
      </c>
      <c r="C18" s="5">
        <v>4</v>
      </c>
      <c r="D18" s="6" t="s">
        <v>11</v>
      </c>
      <c r="E18" s="73"/>
      <c r="F18" s="6"/>
      <c r="G18" s="10">
        <f>+C18*E18</f>
        <v>0</v>
      </c>
    </row>
    <row r="19" spans="1:7">
      <c r="A19" s="2"/>
      <c r="B19" s="3"/>
      <c r="E19" s="73"/>
      <c r="G19" s="10"/>
    </row>
    <row r="20" spans="1:7" ht="84">
      <c r="A20" s="2"/>
      <c r="B20" s="12" t="s">
        <v>205</v>
      </c>
      <c r="E20" s="73"/>
      <c r="G20" s="10"/>
    </row>
    <row r="21" spans="1:7">
      <c r="B21" s="4" t="s">
        <v>17</v>
      </c>
      <c r="C21" s="5">
        <v>3</v>
      </c>
      <c r="D21" s="6" t="s">
        <v>11</v>
      </c>
      <c r="E21" s="73"/>
      <c r="F21" s="6"/>
      <c r="G21" s="10">
        <f>+C21*E21</f>
        <v>0</v>
      </c>
    </row>
    <row r="22" spans="1:7">
      <c r="B22" s="4"/>
      <c r="C22" s="5"/>
      <c r="D22" s="6"/>
      <c r="E22" s="73"/>
      <c r="F22" s="6"/>
      <c r="G22" s="10"/>
    </row>
    <row r="23" spans="1:7" ht="70">
      <c r="A23" s="2"/>
      <c r="B23" s="12" t="s">
        <v>206</v>
      </c>
      <c r="E23" s="73"/>
      <c r="G23" s="10"/>
    </row>
    <row r="24" spans="1:7">
      <c r="B24" s="4" t="s">
        <v>17</v>
      </c>
      <c r="C24" s="5">
        <v>2</v>
      </c>
      <c r="D24" s="6" t="s">
        <v>11</v>
      </c>
      <c r="E24" s="73"/>
      <c r="F24" s="6"/>
      <c r="G24" s="10">
        <f>+C24*E24</f>
        <v>0</v>
      </c>
    </row>
    <row r="25" spans="1:7">
      <c r="A25" s="2"/>
      <c r="B25" s="3"/>
      <c r="E25" s="73"/>
      <c r="G25" s="10"/>
    </row>
    <row r="26" spans="1:7" ht="84">
      <c r="A26" s="2"/>
      <c r="B26" s="12" t="s">
        <v>207</v>
      </c>
      <c r="E26" s="73"/>
      <c r="G26" s="10"/>
    </row>
    <row r="27" spans="1:7">
      <c r="B27" s="4" t="s">
        <v>17</v>
      </c>
      <c r="C27" s="5">
        <v>1</v>
      </c>
      <c r="D27" s="6" t="s">
        <v>11</v>
      </c>
      <c r="E27" s="73"/>
      <c r="F27" s="6"/>
      <c r="G27" s="10">
        <f>+C27*E27</f>
        <v>0</v>
      </c>
    </row>
    <row r="28" spans="1:7">
      <c r="B28" s="4"/>
      <c r="C28" s="5"/>
      <c r="D28" s="6"/>
      <c r="E28" s="73"/>
      <c r="F28" s="6"/>
      <c r="G28" s="10"/>
    </row>
    <row r="29" spans="1:7" ht="42">
      <c r="A29" s="2" t="s">
        <v>271</v>
      </c>
      <c r="B29" s="3" t="s">
        <v>272</v>
      </c>
      <c r="E29" s="73"/>
      <c r="G29" s="10"/>
    </row>
    <row r="30" spans="1:7">
      <c r="B30" s="4" t="s">
        <v>17</v>
      </c>
      <c r="C30" s="5">
        <v>1</v>
      </c>
      <c r="D30" s="6" t="s">
        <v>11</v>
      </c>
      <c r="E30" s="73"/>
      <c r="F30" s="6"/>
      <c r="G30" s="10">
        <f>+C30*E30</f>
        <v>0</v>
      </c>
    </row>
    <row r="31" spans="1:7">
      <c r="B31" s="4"/>
      <c r="C31" s="5"/>
      <c r="D31" s="6"/>
      <c r="E31" s="73"/>
      <c r="F31" s="6"/>
      <c r="G31" s="10"/>
    </row>
    <row r="32" spans="1:7" ht="28">
      <c r="A32" s="2" t="s">
        <v>252</v>
      </c>
      <c r="B32" s="3" t="s">
        <v>277</v>
      </c>
      <c r="E32" s="73"/>
      <c r="G32" s="10"/>
    </row>
    <row r="33" spans="1:7">
      <c r="B33" s="4" t="s">
        <v>17</v>
      </c>
      <c r="C33" s="5">
        <v>1</v>
      </c>
      <c r="D33" s="6" t="s">
        <v>11</v>
      </c>
      <c r="E33" s="73"/>
      <c r="F33" s="6"/>
      <c r="G33" s="10">
        <f>+C33*E33</f>
        <v>0</v>
      </c>
    </row>
    <row r="34" spans="1:7">
      <c r="B34" s="4"/>
      <c r="C34" s="5"/>
      <c r="D34" s="6"/>
      <c r="E34" s="73"/>
      <c r="F34" s="6"/>
      <c r="G34" s="10"/>
    </row>
    <row r="35" spans="1:7" ht="337.5">
      <c r="A35" s="64" t="s">
        <v>256</v>
      </c>
      <c r="B35" s="99" t="s">
        <v>248</v>
      </c>
      <c r="C35" s="5"/>
      <c r="D35" s="6"/>
      <c r="E35" s="73"/>
      <c r="F35" s="6"/>
      <c r="G35" s="10"/>
    </row>
    <row r="36" spans="1:7" ht="196">
      <c r="A36" s="64"/>
      <c r="B36" s="65" t="s">
        <v>257</v>
      </c>
      <c r="C36" s="5"/>
      <c r="D36" s="6"/>
      <c r="E36" s="73"/>
      <c r="F36" s="6"/>
      <c r="G36" s="10"/>
    </row>
    <row r="37" spans="1:7" ht="140">
      <c r="A37" s="64"/>
      <c r="B37" s="67" t="s">
        <v>249</v>
      </c>
      <c r="C37" s="5"/>
      <c r="D37" s="6"/>
      <c r="E37" s="73"/>
      <c r="F37" s="6"/>
      <c r="G37" s="10"/>
    </row>
    <row r="38" spans="1:7" ht="42">
      <c r="A38" s="64"/>
      <c r="B38" s="65" t="s">
        <v>250</v>
      </c>
      <c r="C38" s="5"/>
      <c r="D38" s="6"/>
      <c r="E38" s="73"/>
      <c r="F38" s="6"/>
      <c r="G38" s="10"/>
    </row>
    <row r="39" spans="1:7" ht="126">
      <c r="A39" s="64"/>
      <c r="B39" s="65" t="s">
        <v>255</v>
      </c>
      <c r="C39" s="5"/>
      <c r="D39" s="6"/>
      <c r="E39" s="73"/>
      <c r="F39" s="6"/>
      <c r="G39" s="10"/>
    </row>
    <row r="40" spans="1:7">
      <c r="B40" s="4" t="s">
        <v>17</v>
      </c>
      <c r="C40" s="5">
        <v>1</v>
      </c>
      <c r="D40" s="6" t="s">
        <v>11</v>
      </c>
      <c r="E40" s="96"/>
      <c r="F40" s="6"/>
      <c r="G40" s="10">
        <f>+C40*E40</f>
        <v>0</v>
      </c>
    </row>
    <row r="41" spans="1:7">
      <c r="B41" s="4"/>
      <c r="C41" s="5"/>
      <c r="D41" s="6"/>
      <c r="E41" s="96"/>
      <c r="F41" s="6"/>
      <c r="G41" s="10"/>
    </row>
    <row r="42" spans="1:7" ht="325">
      <c r="A42" s="64" t="s">
        <v>262</v>
      </c>
      <c r="B42" s="98" t="s">
        <v>251</v>
      </c>
      <c r="C42" s="5"/>
      <c r="D42" s="6"/>
      <c r="E42" s="73"/>
      <c r="F42" s="6"/>
      <c r="G42" s="10"/>
    </row>
    <row r="43" spans="1:7" ht="56">
      <c r="B43" s="65" t="s">
        <v>258</v>
      </c>
      <c r="C43" s="5"/>
      <c r="D43" s="6"/>
      <c r="E43" s="73"/>
      <c r="F43" s="6"/>
      <c r="G43" s="10"/>
    </row>
    <row r="44" spans="1:7" ht="42">
      <c r="B44" s="65" t="s">
        <v>253</v>
      </c>
      <c r="C44" s="5"/>
      <c r="D44" s="6"/>
      <c r="E44" s="73"/>
      <c r="F44" s="6"/>
      <c r="G44" s="10"/>
    </row>
    <row r="45" spans="1:7" ht="112">
      <c r="B45" s="65" t="s">
        <v>254</v>
      </c>
      <c r="C45" s="5"/>
      <c r="D45" s="6"/>
      <c r="E45" s="73"/>
      <c r="F45" s="6"/>
      <c r="G45" s="10"/>
    </row>
    <row r="46" spans="1:7">
      <c r="B46" s="4" t="s">
        <v>17</v>
      </c>
      <c r="C46" s="5">
        <v>1</v>
      </c>
      <c r="D46" s="6" t="s">
        <v>11</v>
      </c>
      <c r="E46" s="96"/>
      <c r="F46" s="6"/>
      <c r="G46" s="10">
        <f>+C46*E46</f>
        <v>0</v>
      </c>
    </row>
    <row r="47" spans="1:7">
      <c r="B47" s="65"/>
      <c r="C47" s="5"/>
      <c r="D47" s="6"/>
      <c r="E47" s="73"/>
      <c r="F47" s="6"/>
      <c r="G47" s="10"/>
    </row>
    <row r="48" spans="1:7" ht="168">
      <c r="A48" s="64" t="s">
        <v>266</v>
      </c>
      <c r="B48" s="66" t="s">
        <v>259</v>
      </c>
      <c r="C48" s="5"/>
      <c r="D48" s="6"/>
      <c r="E48" s="73"/>
      <c r="F48" s="6"/>
      <c r="G48" s="10"/>
    </row>
    <row r="49" spans="1:7" ht="42">
      <c r="A49" s="64"/>
      <c r="B49" s="65" t="s">
        <v>260</v>
      </c>
      <c r="C49" s="5"/>
      <c r="D49" s="6"/>
      <c r="E49" s="73"/>
      <c r="F49" s="6"/>
      <c r="G49" s="10"/>
    </row>
    <row r="50" spans="1:7" ht="112">
      <c r="A50" s="64"/>
      <c r="B50" s="65" t="s">
        <v>261</v>
      </c>
      <c r="C50" s="5"/>
      <c r="D50" s="6"/>
      <c r="E50" s="73"/>
      <c r="F50" s="6"/>
      <c r="G50" s="10"/>
    </row>
    <row r="51" spans="1:7">
      <c r="B51" s="4" t="s">
        <v>17</v>
      </c>
      <c r="C51" s="5">
        <v>1</v>
      </c>
      <c r="D51" s="6" t="s">
        <v>11</v>
      </c>
      <c r="E51" s="96"/>
      <c r="F51" s="6"/>
      <c r="G51" s="10">
        <f>+C51*E51</f>
        <v>0</v>
      </c>
    </row>
    <row r="52" spans="1:7">
      <c r="A52" s="64"/>
      <c r="B52" s="66"/>
      <c r="C52" s="5"/>
      <c r="D52" s="6"/>
      <c r="E52" s="73"/>
      <c r="F52" s="6"/>
      <c r="G52" s="10"/>
    </row>
    <row r="53" spans="1:7" ht="406">
      <c r="A53" s="64" t="s">
        <v>273</v>
      </c>
      <c r="B53" s="66" t="s">
        <v>251</v>
      </c>
      <c r="C53" s="5"/>
      <c r="D53" s="6"/>
      <c r="E53" s="73"/>
      <c r="F53" s="6"/>
      <c r="G53" s="10"/>
    </row>
    <row r="54" spans="1:7" ht="56">
      <c r="A54" s="64"/>
      <c r="B54" s="66" t="s">
        <v>263</v>
      </c>
      <c r="C54" s="5"/>
      <c r="D54" s="6"/>
      <c r="E54" s="73"/>
      <c r="F54" s="6"/>
      <c r="G54" s="10"/>
    </row>
    <row r="55" spans="1:7" ht="42">
      <c r="A55" s="64"/>
      <c r="B55" s="66" t="s">
        <v>264</v>
      </c>
      <c r="C55" s="5"/>
      <c r="D55" s="6"/>
      <c r="E55" s="73"/>
      <c r="F55" s="6"/>
      <c r="G55" s="10"/>
    </row>
    <row r="56" spans="1:7" ht="112">
      <c r="A56" s="64"/>
      <c r="B56" s="65" t="s">
        <v>265</v>
      </c>
      <c r="C56" s="5"/>
      <c r="D56" s="6"/>
      <c r="E56" s="73"/>
      <c r="F56" s="6"/>
      <c r="G56" s="10"/>
    </row>
    <row r="57" spans="1:7">
      <c r="B57" s="4" t="s">
        <v>17</v>
      </c>
      <c r="C57" s="5">
        <v>1</v>
      </c>
      <c r="D57" s="6" t="s">
        <v>11</v>
      </c>
      <c r="E57" s="96"/>
      <c r="F57" s="6"/>
      <c r="G57" s="10">
        <f>+C57*E57</f>
        <v>0</v>
      </c>
    </row>
    <row r="58" spans="1:7">
      <c r="B58" s="4"/>
      <c r="C58" s="5"/>
      <c r="D58" s="6"/>
      <c r="E58" s="96"/>
      <c r="F58" s="6"/>
      <c r="G58" s="10"/>
    </row>
    <row r="59" spans="1:7" ht="351">
      <c r="A59" s="64" t="s">
        <v>274</v>
      </c>
      <c r="B59" s="97" t="s">
        <v>267</v>
      </c>
      <c r="C59" s="5"/>
      <c r="D59" s="6"/>
      <c r="E59" s="73"/>
      <c r="F59" s="6"/>
      <c r="G59" s="10"/>
    </row>
    <row r="60" spans="1:7" ht="168">
      <c r="A60" s="64"/>
      <c r="B60" s="66" t="s">
        <v>268</v>
      </c>
      <c r="C60" s="5"/>
      <c r="D60" s="6"/>
      <c r="E60" s="73"/>
      <c r="F60" s="6"/>
      <c r="G60" s="10"/>
    </row>
    <row r="61" spans="1:7" ht="154">
      <c r="A61" s="64"/>
      <c r="B61" s="67" t="s">
        <v>249</v>
      </c>
      <c r="C61" s="5"/>
      <c r="D61" s="6"/>
      <c r="E61" s="73"/>
      <c r="F61" s="6"/>
      <c r="G61" s="10"/>
    </row>
    <row r="62" spans="1:7" ht="42">
      <c r="A62" s="64"/>
      <c r="B62" s="66" t="s">
        <v>269</v>
      </c>
      <c r="C62" s="5"/>
      <c r="D62" s="6"/>
      <c r="E62" s="73"/>
      <c r="F62" s="6"/>
      <c r="G62" s="10"/>
    </row>
    <row r="63" spans="1:7" ht="112">
      <c r="B63" s="65" t="s">
        <v>270</v>
      </c>
      <c r="C63" s="5"/>
      <c r="D63" s="6"/>
      <c r="E63" s="73"/>
      <c r="F63" s="6"/>
      <c r="G63" s="10"/>
    </row>
    <row r="64" spans="1:7">
      <c r="B64" s="4" t="s">
        <v>17</v>
      </c>
      <c r="C64" s="5">
        <v>1</v>
      </c>
      <c r="D64" s="6" t="s">
        <v>11</v>
      </c>
      <c r="E64" s="96"/>
      <c r="F64" s="6"/>
      <c r="G64" s="10">
        <f>+C64*E64</f>
        <v>0</v>
      </c>
    </row>
    <row r="65" spans="1:7">
      <c r="B65" s="4"/>
      <c r="C65" s="5"/>
      <c r="D65" s="6"/>
      <c r="E65" s="96"/>
      <c r="F65" s="6"/>
      <c r="G65" s="10"/>
    </row>
    <row r="66" spans="1:7" ht="28">
      <c r="A66" s="2">
        <v>9</v>
      </c>
      <c r="B66" s="3" t="s">
        <v>275</v>
      </c>
      <c r="E66" s="73"/>
      <c r="G66" s="10"/>
    </row>
    <row r="67" spans="1:7">
      <c r="B67" s="4" t="s">
        <v>17</v>
      </c>
      <c r="C67" s="5">
        <v>1</v>
      </c>
      <c r="D67" s="6" t="s">
        <v>11</v>
      </c>
      <c r="E67" s="73"/>
      <c r="F67" s="6"/>
      <c r="G67" s="10">
        <f>+C67*E67</f>
        <v>0</v>
      </c>
    </row>
    <row r="68" spans="1:7">
      <c r="B68" s="4"/>
      <c r="C68" s="5"/>
      <c r="D68" s="6"/>
      <c r="F68" s="6"/>
      <c r="G68" s="10"/>
    </row>
    <row r="69" spans="1:7">
      <c r="E69" s="8" t="s">
        <v>1369</v>
      </c>
      <c r="F69" s="9"/>
      <c r="G69" s="11">
        <f>SUM(G14:G67)</f>
        <v>0</v>
      </c>
    </row>
    <row r="72" spans="1:7" ht="28">
      <c r="A72" s="1013" t="s">
        <v>3</v>
      </c>
      <c r="B72" s="1014" t="s">
        <v>1351</v>
      </c>
      <c r="C72" s="1015"/>
      <c r="D72" s="1016"/>
      <c r="E72" s="1016"/>
      <c r="F72" s="78"/>
      <c r="G72" s="78"/>
    </row>
    <row r="73" spans="1:7">
      <c r="A73" s="1017"/>
      <c r="B73" s="1018"/>
      <c r="C73" s="1015"/>
      <c r="D73" s="1016"/>
      <c r="E73" s="1016"/>
      <c r="F73" s="78"/>
      <c r="G73" s="78"/>
    </row>
    <row r="74" spans="1:7">
      <c r="A74" s="1017">
        <v>1</v>
      </c>
      <c r="B74" s="1019" t="s">
        <v>1352</v>
      </c>
      <c r="C74" s="1020"/>
      <c r="D74" s="1016"/>
      <c r="E74" s="1016"/>
      <c r="F74" s="78"/>
      <c r="G74" s="78"/>
    </row>
    <row r="75" spans="1:7" ht="112">
      <c r="A75" s="1017"/>
      <c r="B75" s="1019" t="s">
        <v>1353</v>
      </c>
      <c r="C75" s="1020"/>
      <c r="D75" s="1016"/>
      <c r="E75" s="1016"/>
      <c r="F75" s="78"/>
      <c r="G75" s="78"/>
    </row>
    <row r="76" spans="1:7" ht="56">
      <c r="A76" s="1017"/>
      <c r="B76" s="1019" t="s">
        <v>1354</v>
      </c>
      <c r="C76" s="1020"/>
      <c r="D76" s="1016"/>
      <c r="E76" s="1016"/>
      <c r="F76" s="78"/>
      <c r="G76" s="78"/>
    </row>
    <row r="77" spans="1:7" ht="140">
      <c r="A77" s="1017"/>
      <c r="B77" s="1019" t="s">
        <v>1355</v>
      </c>
      <c r="C77" s="1020"/>
      <c r="D77" s="1016"/>
      <c r="E77" s="1016"/>
      <c r="F77" s="78"/>
      <c r="G77" s="78"/>
    </row>
    <row r="78" spans="1:7" ht="56">
      <c r="A78" s="1017"/>
      <c r="B78" s="1019" t="s">
        <v>1356</v>
      </c>
      <c r="C78" s="1020"/>
      <c r="D78" s="1016"/>
      <c r="E78" s="1016"/>
      <c r="F78" s="78"/>
      <c r="G78" s="78"/>
    </row>
    <row r="79" spans="1:7" ht="28">
      <c r="A79" s="1017"/>
      <c r="B79" s="1019" t="s">
        <v>1357</v>
      </c>
      <c r="C79" s="1015"/>
      <c r="D79" s="1016"/>
      <c r="E79" s="1016"/>
      <c r="F79" s="78"/>
      <c r="G79" s="78"/>
    </row>
    <row r="80" spans="1:7" ht="84">
      <c r="A80" s="1017"/>
      <c r="B80" s="1019" t="s">
        <v>1358</v>
      </c>
      <c r="C80" s="1015"/>
      <c r="D80" s="1016"/>
      <c r="E80" s="1016"/>
      <c r="F80" s="78"/>
      <c r="G80" s="78"/>
    </row>
    <row r="81" spans="1:7" ht="28">
      <c r="A81" s="1017"/>
      <c r="B81" s="1019" t="s">
        <v>1359</v>
      </c>
      <c r="C81" s="1015"/>
      <c r="D81" s="1016"/>
      <c r="E81" s="1016"/>
      <c r="F81" s="78"/>
      <c r="G81" s="78"/>
    </row>
    <row r="82" spans="1:7" ht="42">
      <c r="A82" s="1017"/>
      <c r="B82" s="1019" t="s">
        <v>1360</v>
      </c>
      <c r="C82" s="1015"/>
      <c r="D82" s="1016"/>
      <c r="E82" s="1016"/>
      <c r="F82" s="78"/>
      <c r="G82" s="78"/>
    </row>
    <row r="83" spans="1:7" ht="84">
      <c r="A83" s="1017"/>
      <c r="B83" s="1019" t="s">
        <v>1361</v>
      </c>
      <c r="C83" s="1015"/>
      <c r="D83" s="1016"/>
      <c r="E83" s="1016"/>
      <c r="F83" s="78"/>
      <c r="G83" s="78"/>
    </row>
    <row r="84" spans="1:7" ht="28">
      <c r="A84" s="1017"/>
      <c r="B84" s="1019" t="s">
        <v>1362</v>
      </c>
      <c r="C84" s="1015"/>
      <c r="D84" s="1016"/>
      <c r="E84" s="1016"/>
      <c r="F84" s="78"/>
      <c r="G84" s="78"/>
    </row>
    <row r="85" spans="1:7" ht="56">
      <c r="A85" s="1017"/>
      <c r="B85" s="1019" t="s">
        <v>1363</v>
      </c>
      <c r="C85" s="1015"/>
      <c r="D85" s="1016"/>
      <c r="E85" s="1016"/>
      <c r="F85" s="78"/>
      <c r="G85" s="78"/>
    </row>
    <row r="86" spans="1:7" ht="28">
      <c r="A86" s="1017"/>
      <c r="B86" s="1019" t="s">
        <v>1364</v>
      </c>
      <c r="C86" s="1015"/>
      <c r="D86" s="1016"/>
      <c r="E86" s="1016"/>
      <c r="F86" s="78"/>
      <c r="G86" s="78"/>
    </row>
    <row r="87" spans="1:7" ht="84">
      <c r="A87" s="1017"/>
      <c r="B87" s="1019" t="s">
        <v>1365</v>
      </c>
      <c r="C87" s="1015"/>
      <c r="D87" s="1016"/>
      <c r="E87" s="1016"/>
      <c r="F87" s="78"/>
      <c r="G87" s="78"/>
    </row>
    <row r="88" spans="1:7" ht="42">
      <c r="A88" s="1017" t="s">
        <v>1366</v>
      </c>
      <c r="B88" s="1019" t="s">
        <v>1367</v>
      </c>
      <c r="C88" s="1015"/>
      <c r="D88" s="1016"/>
      <c r="E88" s="1016"/>
      <c r="F88" s="78"/>
      <c r="G88" s="78"/>
    </row>
    <row r="89" spans="1:7">
      <c r="A89" s="1017"/>
      <c r="B89" s="1015" t="s">
        <v>868</v>
      </c>
      <c r="C89" s="1015">
        <v>1</v>
      </c>
      <c r="D89" s="81" t="s">
        <v>11</v>
      </c>
      <c r="E89" s="1010"/>
      <c r="F89" s="78"/>
      <c r="G89" s="1016">
        <f>E89*C89</f>
        <v>0</v>
      </c>
    </row>
    <row r="90" spans="1:7">
      <c r="A90" s="78"/>
      <c r="B90" s="78"/>
      <c r="C90" s="78"/>
      <c r="D90" s="78"/>
      <c r="E90" s="80"/>
      <c r="F90" s="78"/>
      <c r="G90" s="78"/>
    </row>
    <row r="91" spans="1:7">
      <c r="A91" s="78"/>
      <c r="B91" s="78"/>
      <c r="C91" s="78"/>
      <c r="D91" s="78"/>
      <c r="E91" s="80"/>
      <c r="F91" s="78"/>
      <c r="G91" s="78"/>
    </row>
    <row r="92" spans="1:7">
      <c r="A92" s="78"/>
      <c r="B92" s="78"/>
      <c r="C92" s="78"/>
      <c r="D92" s="78"/>
      <c r="E92" s="75" t="s">
        <v>1368</v>
      </c>
      <c r="F92" s="82"/>
      <c r="G92" s="76">
        <f>SUM(G89+G69)</f>
        <v>0</v>
      </c>
    </row>
    <row r="93" spans="1:7">
      <c r="A93" s="78"/>
      <c r="B93" s="78"/>
      <c r="C93" s="78"/>
      <c r="D93" s="78"/>
      <c r="E93" s="80"/>
      <c r="F93" s="78"/>
      <c r="G93" s="78"/>
    </row>
  </sheetData>
  <sheetProtection algorithmName="SHA-512" hashValue="z7phS/RZrHA1uoMH+NmVknWeyxUUKioQ2lAHcWZ+/AG2aP/qOnL7MCqmxElbmsF4qvRhuh3WQE00Dho+NpOp0g==" saltValue="Y9IOvGNhZD+igAIftnZSYA==" spinCount="100000" sheet="1" objects="1" scenarios="1" selectLockedCells="1"/>
  <pageMargins left="0.75" right="0.75" top="1" bottom="1" header="0" footer="0"/>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view="pageLayout" zoomScaleNormal="100" workbookViewId="0">
      <selection activeCell="H4" sqref="H4"/>
    </sheetView>
  </sheetViews>
  <sheetFormatPr defaultColWidth="9.1796875" defaultRowHeight="14"/>
  <cols>
    <col min="1" max="1" width="3.81640625" style="1" customWidth="1"/>
    <col min="2" max="2" width="35.26953125" style="1" customWidth="1"/>
    <col min="3" max="3" width="8.36328125" style="1" customWidth="1"/>
    <col min="4" max="4" width="3.1796875" style="1" customWidth="1"/>
    <col min="5" max="5" width="9.7265625" style="5" customWidth="1"/>
    <col min="6" max="6" width="3.1796875" style="1" customWidth="1"/>
    <col min="7" max="7" width="10.7265625" style="1" customWidth="1"/>
    <col min="8" max="8" width="12.54296875" style="1082" customWidth="1"/>
    <col min="9" max="16384" width="9.1796875" style="1"/>
  </cols>
  <sheetData>
    <row r="1" spans="1:8">
      <c r="A1" s="7" t="s">
        <v>3</v>
      </c>
      <c r="B1" s="7" t="s">
        <v>30</v>
      </c>
      <c r="G1" s="10"/>
    </row>
    <row r="2" spans="1:8">
      <c r="A2" s="7"/>
      <c r="B2" s="7"/>
      <c r="G2" s="10"/>
    </row>
    <row r="3" spans="1:8" s="13" customFormat="1">
      <c r="B3" s="13" t="s">
        <v>16</v>
      </c>
      <c r="E3" s="14"/>
      <c r="G3" s="15"/>
      <c r="H3" s="1084"/>
    </row>
    <row r="4" spans="1:8" s="13" customFormat="1">
      <c r="E4" s="14"/>
      <c r="G4" s="15"/>
      <c r="H4" s="1084"/>
    </row>
    <row r="5" spans="1:8" s="13" customFormat="1">
      <c r="B5" s="13" t="s">
        <v>131</v>
      </c>
      <c r="E5" s="14"/>
      <c r="G5" s="15"/>
      <c r="H5" s="1084"/>
    </row>
    <row r="6" spans="1:8" s="13" customFormat="1">
      <c r="B6" s="13" t="s">
        <v>132</v>
      </c>
      <c r="E6" s="14"/>
      <c r="G6" s="15"/>
      <c r="H6" s="1084"/>
    </row>
    <row r="7" spans="1:8" s="13" customFormat="1">
      <c r="E7" s="14"/>
      <c r="G7" s="15"/>
      <c r="H7" s="1084"/>
    </row>
    <row r="8" spans="1:8" s="13" customFormat="1" ht="56">
      <c r="E8" s="100" t="s">
        <v>276</v>
      </c>
      <c r="G8" s="15"/>
      <c r="H8" s="1085" t="s">
        <v>1370</v>
      </c>
    </row>
    <row r="9" spans="1:8" ht="28">
      <c r="A9" s="2">
        <v>1</v>
      </c>
      <c r="B9" s="3" t="s">
        <v>133</v>
      </c>
      <c r="G9" s="10"/>
    </row>
    <row r="10" spans="1:8" ht="28">
      <c r="A10" s="2"/>
      <c r="B10" s="12" t="s">
        <v>70</v>
      </c>
      <c r="G10" s="10"/>
    </row>
    <row r="11" spans="1:8" ht="28">
      <c r="A11" s="2"/>
      <c r="B11" s="12" t="s">
        <v>71</v>
      </c>
      <c r="G11" s="10"/>
    </row>
    <row r="12" spans="1:8" ht="28">
      <c r="A12" s="2"/>
      <c r="B12" s="12" t="s">
        <v>134</v>
      </c>
      <c r="G12" s="10"/>
    </row>
    <row r="13" spans="1:8" ht="28">
      <c r="A13" s="2"/>
      <c r="B13" s="12" t="s">
        <v>70</v>
      </c>
      <c r="G13" s="10"/>
    </row>
    <row r="14" spans="1:8" ht="28">
      <c r="A14" s="2"/>
      <c r="B14" s="12" t="s">
        <v>135</v>
      </c>
      <c r="E14" s="80"/>
      <c r="G14" s="10"/>
    </row>
    <row r="15" spans="1:8">
      <c r="B15" s="4" t="s">
        <v>0</v>
      </c>
      <c r="C15" s="5">
        <v>6.6</v>
      </c>
      <c r="D15" s="6" t="s">
        <v>11</v>
      </c>
      <c r="E15" s="73"/>
      <c r="F15" s="6"/>
      <c r="G15" s="10">
        <f>+C15*E15</f>
        <v>0</v>
      </c>
    </row>
    <row r="16" spans="1:8">
      <c r="B16" s="4"/>
      <c r="C16" s="5"/>
      <c r="D16" s="6"/>
      <c r="E16" s="73"/>
      <c r="F16" s="6"/>
      <c r="G16" s="10"/>
    </row>
    <row r="17" spans="1:7" ht="28">
      <c r="A17" s="2">
        <v>2</v>
      </c>
      <c r="B17" s="3" t="s">
        <v>133</v>
      </c>
      <c r="E17" s="73"/>
      <c r="G17" s="10"/>
    </row>
    <row r="18" spans="1:7" ht="28">
      <c r="A18" s="2"/>
      <c r="B18" s="12" t="s">
        <v>208</v>
      </c>
      <c r="E18" s="73"/>
      <c r="G18" s="10"/>
    </row>
    <row r="19" spans="1:7" ht="28">
      <c r="A19" s="2"/>
      <c r="B19" s="12" t="s">
        <v>209</v>
      </c>
      <c r="E19" s="73"/>
      <c r="G19" s="10"/>
    </row>
    <row r="20" spans="1:7" ht="28">
      <c r="A20" s="2"/>
      <c r="B20" s="12" t="s">
        <v>210</v>
      </c>
      <c r="E20" s="73"/>
      <c r="G20" s="10"/>
    </row>
    <row r="21" spans="1:7" ht="28">
      <c r="A21" s="2"/>
      <c r="B21" s="12" t="s">
        <v>208</v>
      </c>
      <c r="E21" s="73"/>
      <c r="G21" s="10"/>
    </row>
    <row r="22" spans="1:7" ht="28">
      <c r="A22" s="2"/>
      <c r="B22" s="12" t="s">
        <v>135</v>
      </c>
      <c r="E22" s="73"/>
      <c r="G22" s="10"/>
    </row>
    <row r="23" spans="1:7">
      <c r="B23" s="4" t="s">
        <v>0</v>
      </c>
      <c r="C23" s="5">
        <v>51.3</v>
      </c>
      <c r="D23" s="6" t="s">
        <v>11</v>
      </c>
      <c r="E23" s="73"/>
      <c r="F23" s="6"/>
      <c r="G23" s="10">
        <f>+C23*E23</f>
        <v>0</v>
      </c>
    </row>
    <row r="24" spans="1:7">
      <c r="A24" s="2"/>
      <c r="B24" s="3"/>
      <c r="E24" s="73"/>
      <c r="G24" s="10"/>
    </row>
    <row r="25" spans="1:7" ht="28">
      <c r="A25" s="2">
        <v>3</v>
      </c>
      <c r="B25" s="3" t="s">
        <v>137</v>
      </c>
      <c r="E25" s="73"/>
      <c r="G25" s="10"/>
    </row>
    <row r="26" spans="1:7" ht="28">
      <c r="A26" s="2"/>
      <c r="B26" s="12" t="s">
        <v>70</v>
      </c>
      <c r="E26" s="73"/>
      <c r="G26" s="10"/>
    </row>
    <row r="27" spans="1:7" ht="28">
      <c r="A27" s="2"/>
      <c r="B27" s="12" t="s">
        <v>138</v>
      </c>
      <c r="E27" s="73"/>
      <c r="G27" s="10"/>
    </row>
    <row r="28" spans="1:7" ht="28">
      <c r="A28" s="2"/>
      <c r="B28" s="12" t="s">
        <v>75</v>
      </c>
      <c r="E28" s="73"/>
      <c r="G28" s="10"/>
    </row>
    <row r="29" spans="1:7" ht="28">
      <c r="A29" s="2"/>
      <c r="B29" s="12" t="s">
        <v>72</v>
      </c>
      <c r="E29" s="73"/>
      <c r="G29" s="10"/>
    </row>
    <row r="30" spans="1:7" ht="28">
      <c r="A30" s="2"/>
      <c r="B30" s="12" t="s">
        <v>76</v>
      </c>
      <c r="E30" s="73"/>
      <c r="G30" s="10"/>
    </row>
    <row r="31" spans="1:7">
      <c r="B31" s="4" t="s">
        <v>0</v>
      </c>
      <c r="C31" s="5">
        <v>7.6</v>
      </c>
      <c r="D31" s="6" t="s">
        <v>11</v>
      </c>
      <c r="E31" s="73"/>
      <c r="F31" s="6"/>
      <c r="G31" s="10">
        <f>+C31*E31</f>
        <v>0</v>
      </c>
    </row>
    <row r="32" spans="1:7">
      <c r="B32" s="4"/>
      <c r="C32" s="5"/>
      <c r="D32" s="6"/>
      <c r="E32" s="73"/>
      <c r="F32" s="6"/>
      <c r="G32" s="10"/>
    </row>
    <row r="33" spans="1:7" ht="28">
      <c r="A33" s="2">
        <v>4</v>
      </c>
      <c r="B33" s="3" t="s">
        <v>133</v>
      </c>
      <c r="E33" s="73"/>
      <c r="G33" s="10"/>
    </row>
    <row r="34" spans="1:7" ht="28">
      <c r="A34" s="2"/>
      <c r="B34" s="12" t="s">
        <v>139</v>
      </c>
      <c r="E34" s="73"/>
      <c r="G34" s="10"/>
    </row>
    <row r="35" spans="1:7" ht="28">
      <c r="A35" s="2"/>
      <c r="B35" s="12" t="s">
        <v>211</v>
      </c>
      <c r="E35" s="73"/>
      <c r="G35" s="10"/>
    </row>
    <row r="36" spans="1:7" ht="28">
      <c r="A36" s="2"/>
      <c r="B36" s="12" t="s">
        <v>212</v>
      </c>
      <c r="E36" s="73"/>
      <c r="G36" s="10"/>
    </row>
    <row r="37" spans="1:7" ht="28">
      <c r="A37" s="2"/>
      <c r="B37" s="12" t="s">
        <v>139</v>
      </c>
      <c r="E37" s="73"/>
      <c r="G37" s="10"/>
    </row>
    <row r="38" spans="1:7" ht="42">
      <c r="A38" s="2"/>
      <c r="B38" s="12" t="s">
        <v>140</v>
      </c>
      <c r="E38" s="73"/>
      <c r="G38" s="10"/>
    </row>
    <row r="39" spans="1:7">
      <c r="B39" s="4" t="s">
        <v>0</v>
      </c>
      <c r="C39" s="5">
        <v>8.4</v>
      </c>
      <c r="D39" s="6" t="s">
        <v>11</v>
      </c>
      <c r="E39" s="73"/>
      <c r="F39" s="6"/>
      <c r="G39" s="10">
        <f>+C39*E39</f>
        <v>0</v>
      </c>
    </row>
    <row r="40" spans="1:7">
      <c r="A40" s="2"/>
      <c r="B40" s="12"/>
      <c r="E40" s="73"/>
      <c r="G40" s="10"/>
    </row>
    <row r="41" spans="1:7">
      <c r="A41" s="2">
        <v>5</v>
      </c>
      <c r="B41" s="3" t="s">
        <v>141</v>
      </c>
      <c r="E41" s="73"/>
      <c r="G41" s="10"/>
    </row>
    <row r="42" spans="1:7" ht="28">
      <c r="A42" s="2"/>
      <c r="B42" s="12" t="s">
        <v>142</v>
      </c>
      <c r="E42" s="73"/>
      <c r="G42" s="10"/>
    </row>
    <row r="43" spans="1:7" ht="28">
      <c r="A43" s="2"/>
      <c r="B43" s="12" t="s">
        <v>143</v>
      </c>
      <c r="E43" s="73"/>
      <c r="G43" s="10"/>
    </row>
    <row r="44" spans="1:7" ht="28">
      <c r="A44" s="2"/>
      <c r="B44" s="12" t="s">
        <v>136</v>
      </c>
      <c r="E44" s="73"/>
      <c r="G44" s="10"/>
    </row>
    <row r="45" spans="1:7" ht="28">
      <c r="A45" s="2"/>
      <c r="B45" s="12" t="s">
        <v>76</v>
      </c>
      <c r="E45" s="73"/>
      <c r="G45" s="10"/>
    </row>
    <row r="46" spans="1:7">
      <c r="B46" s="4" t="s">
        <v>0</v>
      </c>
      <c r="C46" s="5">
        <v>38.700000000000003</v>
      </c>
      <c r="D46" s="6" t="s">
        <v>11</v>
      </c>
      <c r="E46" s="73"/>
      <c r="F46" s="6"/>
      <c r="G46" s="10">
        <f>+C46*E46</f>
        <v>0</v>
      </c>
    </row>
    <row r="47" spans="1:7">
      <c r="B47" s="4"/>
      <c r="C47" s="5"/>
      <c r="D47" s="6"/>
      <c r="E47" s="73"/>
      <c r="F47" s="6"/>
      <c r="G47" s="10"/>
    </row>
    <row r="48" spans="1:7" ht="42">
      <c r="A48" s="2" t="s">
        <v>145</v>
      </c>
      <c r="B48" s="3" t="s">
        <v>144</v>
      </c>
      <c r="E48" s="73"/>
      <c r="G48" s="10"/>
    </row>
    <row r="49" spans="1:7">
      <c r="B49" s="4" t="s">
        <v>6</v>
      </c>
      <c r="C49" s="5">
        <v>12</v>
      </c>
      <c r="D49" s="6" t="s">
        <v>11</v>
      </c>
      <c r="E49" s="73"/>
      <c r="F49" s="6"/>
      <c r="G49" s="10">
        <f>+C49*E49</f>
        <v>0</v>
      </c>
    </row>
    <row r="50" spans="1:7">
      <c r="A50" s="2"/>
      <c r="B50" s="12"/>
      <c r="E50" s="73"/>
      <c r="G50" s="10"/>
    </row>
    <row r="51" spans="1:7" ht="42">
      <c r="A51" s="2">
        <v>6</v>
      </c>
      <c r="B51" s="3" t="s">
        <v>146</v>
      </c>
      <c r="E51" s="73"/>
      <c r="G51" s="10"/>
    </row>
    <row r="52" spans="1:7">
      <c r="B52" s="4" t="s">
        <v>17</v>
      </c>
      <c r="C52" s="5">
        <v>10</v>
      </c>
      <c r="D52" s="6" t="s">
        <v>11</v>
      </c>
      <c r="E52" s="73"/>
      <c r="F52" s="6"/>
      <c r="G52" s="10">
        <f>+C52*E52</f>
        <v>0</v>
      </c>
    </row>
    <row r="53" spans="1:7">
      <c r="A53" s="2"/>
      <c r="B53" s="12"/>
      <c r="E53" s="73"/>
      <c r="G53" s="10"/>
    </row>
    <row r="54" spans="1:7" ht="126">
      <c r="A54" s="2">
        <v>7</v>
      </c>
      <c r="B54" s="3" t="s">
        <v>213</v>
      </c>
      <c r="E54" s="73"/>
      <c r="G54" s="10"/>
    </row>
    <row r="55" spans="1:7">
      <c r="B55" s="4" t="s">
        <v>0</v>
      </c>
      <c r="C55" s="5">
        <v>83.7</v>
      </c>
      <c r="D55" s="6" t="s">
        <v>11</v>
      </c>
      <c r="E55" s="73"/>
      <c r="F55" s="6"/>
      <c r="G55" s="10">
        <f>+C55*E55</f>
        <v>0</v>
      </c>
    </row>
    <row r="56" spans="1:7">
      <c r="A56" s="2"/>
      <c r="B56" s="12"/>
      <c r="E56" s="73"/>
      <c r="G56" s="10"/>
    </row>
    <row r="57" spans="1:7" ht="28">
      <c r="A57" s="2">
        <v>8</v>
      </c>
      <c r="B57" s="3" t="s">
        <v>147</v>
      </c>
      <c r="E57" s="73"/>
      <c r="G57" s="10"/>
    </row>
    <row r="58" spans="1:7">
      <c r="B58" s="4" t="s">
        <v>17</v>
      </c>
      <c r="C58" s="5">
        <v>10</v>
      </c>
      <c r="D58" s="6" t="s">
        <v>11</v>
      </c>
      <c r="E58" s="73"/>
      <c r="F58" s="6"/>
      <c r="G58" s="10">
        <f>+C58*E58</f>
        <v>0</v>
      </c>
    </row>
    <row r="59" spans="1:7">
      <c r="A59" s="2"/>
      <c r="B59" s="12"/>
      <c r="E59" s="73"/>
      <c r="G59" s="10"/>
    </row>
    <row r="60" spans="1:7" ht="28">
      <c r="A60" s="2">
        <v>9</v>
      </c>
      <c r="B60" s="3" t="s">
        <v>148</v>
      </c>
      <c r="E60" s="73"/>
      <c r="G60" s="10"/>
    </row>
    <row r="61" spans="1:7" ht="28">
      <c r="A61" s="2"/>
      <c r="B61" s="12" t="s">
        <v>70</v>
      </c>
      <c r="E61" s="73"/>
      <c r="G61" s="10"/>
    </row>
    <row r="62" spans="1:7" ht="28">
      <c r="A62" s="2"/>
      <c r="B62" s="12" t="s">
        <v>149</v>
      </c>
      <c r="E62" s="73"/>
      <c r="G62" s="10"/>
    </row>
    <row r="63" spans="1:7" ht="28">
      <c r="A63" s="2"/>
      <c r="B63" s="12" t="s">
        <v>150</v>
      </c>
      <c r="E63" s="73"/>
      <c r="G63" s="10"/>
    </row>
    <row r="64" spans="1:7" ht="28">
      <c r="A64" s="2"/>
      <c r="B64" s="12" t="s">
        <v>151</v>
      </c>
      <c r="E64" s="73"/>
      <c r="G64" s="10"/>
    </row>
    <row r="65" spans="1:7" ht="28">
      <c r="A65" s="2"/>
      <c r="B65" s="12" t="s">
        <v>152</v>
      </c>
      <c r="E65" s="73"/>
      <c r="G65" s="10"/>
    </row>
    <row r="66" spans="1:7" ht="28">
      <c r="A66" s="2"/>
      <c r="B66" s="12" t="s">
        <v>153</v>
      </c>
      <c r="E66" s="73"/>
      <c r="G66" s="10"/>
    </row>
    <row r="67" spans="1:7" ht="28">
      <c r="A67" s="2"/>
      <c r="B67" s="12" t="s">
        <v>154</v>
      </c>
      <c r="E67" s="73"/>
      <c r="G67" s="10"/>
    </row>
    <row r="68" spans="1:7" ht="42">
      <c r="A68" s="2"/>
      <c r="B68" s="12" t="s">
        <v>155</v>
      </c>
      <c r="E68" s="73"/>
      <c r="G68" s="10"/>
    </row>
    <row r="69" spans="1:7">
      <c r="A69" s="2"/>
      <c r="B69" s="12" t="s">
        <v>156</v>
      </c>
      <c r="E69" s="73"/>
      <c r="G69" s="10"/>
    </row>
    <row r="70" spans="1:7" ht="28">
      <c r="A70" s="2"/>
      <c r="B70" s="12" t="s">
        <v>157</v>
      </c>
      <c r="E70" s="73"/>
      <c r="G70" s="10"/>
    </row>
    <row r="71" spans="1:7">
      <c r="B71" s="4" t="s">
        <v>0</v>
      </c>
      <c r="C71" s="5">
        <v>21.4</v>
      </c>
      <c r="D71" s="6" t="s">
        <v>11</v>
      </c>
      <c r="E71" s="73"/>
      <c r="F71" s="6"/>
      <c r="G71" s="10">
        <f>+C71*E71</f>
        <v>0</v>
      </c>
    </row>
    <row r="72" spans="1:7">
      <c r="A72" s="2"/>
      <c r="B72" s="3"/>
      <c r="G72" s="10"/>
    </row>
    <row r="73" spans="1:7">
      <c r="B73" s="4"/>
      <c r="C73" s="5"/>
      <c r="D73" s="6"/>
      <c r="E73" s="8" t="s">
        <v>2</v>
      </c>
      <c r="F73" s="9"/>
      <c r="G73" s="11">
        <f>SUM(G9:G71)</f>
        <v>0</v>
      </c>
    </row>
    <row r="78" spans="1:7">
      <c r="E78" s="1"/>
    </row>
    <row r="79" spans="1:7">
      <c r="E79" s="1"/>
    </row>
    <row r="80" spans="1:7">
      <c r="E80" s="1"/>
    </row>
    <row r="82" spans="5:5">
      <c r="E82" s="1"/>
    </row>
    <row r="83" spans="5:5">
      <c r="E83" s="1"/>
    </row>
    <row r="90" spans="5:5">
      <c r="E90" s="1"/>
    </row>
    <row r="91" spans="5:5">
      <c r="E91" s="1"/>
    </row>
  </sheetData>
  <sheetProtection algorithmName="SHA-512" hashValue="/mr2Fn84I0P8ftEQ7rtDdRRamE39HBgyC7XHr3kAP1uTcg9LJlFIdHSNTryBt2vQTt7YytQDMFFHJmGU5x5Avw==" saltValue="dU8PrZs955k4lR0Wru+GwA==" spinCount="100000" sheet="1" objects="1" scenarios="1" selectLockedCells="1"/>
  <pageMargins left="0.75" right="0.75" top="1" bottom="1" header="0" footer="0"/>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view="pageLayout" topLeftCell="A14" zoomScale="70" zoomScaleNormal="100" zoomScalePageLayoutView="70" workbookViewId="0">
      <selection activeCell="E28" sqref="E28"/>
    </sheetView>
  </sheetViews>
  <sheetFormatPr defaultColWidth="9.1796875" defaultRowHeight="14"/>
  <cols>
    <col min="1" max="1" width="3.81640625" style="1" customWidth="1"/>
    <col min="2" max="2" width="36.453125" style="1" customWidth="1"/>
    <col min="3" max="3" width="9.1796875" style="1" customWidth="1"/>
    <col min="4" max="4" width="3.1796875" style="1" customWidth="1"/>
    <col min="5" max="5" width="12.1796875" style="5" customWidth="1"/>
    <col min="6" max="6" width="3.1796875" style="1" customWidth="1"/>
    <col min="7" max="7" width="19.453125" style="1" customWidth="1"/>
    <col min="8" max="16384" width="9.1796875" style="1"/>
  </cols>
  <sheetData>
    <row r="1" spans="1:7">
      <c r="A1" s="7" t="s">
        <v>5</v>
      </c>
      <c r="B1" s="7" t="s">
        <v>88</v>
      </c>
      <c r="G1" s="10"/>
    </row>
    <row r="2" spans="1:7">
      <c r="A2" s="7"/>
      <c r="B2" s="7"/>
      <c r="G2" s="10"/>
    </row>
    <row r="3" spans="1:7">
      <c r="A3" s="7"/>
      <c r="B3" s="7" t="s">
        <v>16</v>
      </c>
      <c r="G3" s="10"/>
    </row>
    <row r="4" spans="1:7">
      <c r="A4" s="7"/>
      <c r="B4" s="7"/>
      <c r="G4" s="10"/>
    </row>
    <row r="5" spans="1:7">
      <c r="A5" s="7"/>
      <c r="B5" s="7" t="s">
        <v>158</v>
      </c>
      <c r="G5" s="10"/>
    </row>
    <row r="6" spans="1:7">
      <c r="A6" s="7"/>
      <c r="B6" s="7" t="s">
        <v>159</v>
      </c>
      <c r="G6" s="10"/>
    </row>
    <row r="7" spans="1:7">
      <c r="A7" s="7"/>
      <c r="B7" s="7" t="s">
        <v>160</v>
      </c>
      <c r="G7" s="10"/>
    </row>
    <row r="8" spans="1:7">
      <c r="A8" s="7"/>
      <c r="B8" s="7" t="s">
        <v>161</v>
      </c>
      <c r="G8" s="10"/>
    </row>
    <row r="9" spans="1:7">
      <c r="A9" s="7"/>
      <c r="B9" s="7"/>
      <c r="G9" s="10"/>
    </row>
    <row r="10" spans="1:7" ht="39">
      <c r="A10" s="7"/>
      <c r="B10" s="7"/>
      <c r="E10" s="89" t="s">
        <v>276</v>
      </c>
      <c r="G10" s="10"/>
    </row>
    <row r="11" spans="1:7" ht="204.75" customHeight="1">
      <c r="A11" s="2">
        <v>1</v>
      </c>
      <c r="B11" s="3" t="s">
        <v>162</v>
      </c>
      <c r="E11" s="80"/>
      <c r="G11" s="10"/>
    </row>
    <row r="12" spans="1:7">
      <c r="A12" s="2"/>
      <c r="B12" s="3"/>
      <c r="G12" s="10"/>
    </row>
    <row r="13" spans="1:7" ht="42">
      <c r="A13" s="2" t="s">
        <v>163</v>
      </c>
      <c r="B13" s="3" t="s">
        <v>214</v>
      </c>
      <c r="G13" s="10"/>
    </row>
    <row r="14" spans="1:7">
      <c r="B14" s="4" t="s">
        <v>17</v>
      </c>
      <c r="C14" s="5">
        <v>4</v>
      </c>
      <c r="D14" s="6" t="s">
        <v>11</v>
      </c>
      <c r="E14" s="73"/>
      <c r="F14" s="6"/>
      <c r="G14" s="10">
        <f>+C14*E14</f>
        <v>0</v>
      </c>
    </row>
    <row r="15" spans="1:7">
      <c r="B15" s="4"/>
      <c r="C15" s="5"/>
      <c r="D15" s="6"/>
      <c r="E15" s="73"/>
      <c r="F15" s="6"/>
      <c r="G15" s="10"/>
    </row>
    <row r="16" spans="1:7" ht="84">
      <c r="A16" s="2"/>
      <c r="B16" s="12" t="s">
        <v>166</v>
      </c>
      <c r="E16" s="73"/>
      <c r="G16" s="10"/>
    </row>
    <row r="17" spans="1:7">
      <c r="B17" s="4" t="s">
        <v>17</v>
      </c>
      <c r="C17" s="5">
        <v>1</v>
      </c>
      <c r="D17" s="6" t="s">
        <v>11</v>
      </c>
      <c r="E17" s="73"/>
      <c r="F17" s="6"/>
      <c r="G17" s="10">
        <f>+C17*E17</f>
        <v>0</v>
      </c>
    </row>
    <row r="18" spans="1:7">
      <c r="A18" s="2"/>
      <c r="B18" s="3"/>
      <c r="E18" s="73"/>
      <c r="G18" s="10"/>
    </row>
    <row r="19" spans="1:7" ht="42">
      <c r="A19" s="2" t="s">
        <v>164</v>
      </c>
      <c r="B19" s="3" t="s">
        <v>215</v>
      </c>
      <c r="E19" s="73"/>
      <c r="G19" s="10"/>
    </row>
    <row r="20" spans="1:7">
      <c r="B20" s="4" t="s">
        <v>17</v>
      </c>
      <c r="C20" s="5">
        <v>4</v>
      </c>
      <c r="D20" s="6" t="s">
        <v>11</v>
      </c>
      <c r="E20" s="73"/>
      <c r="F20" s="6"/>
      <c r="G20" s="10">
        <f>+C20*E20</f>
        <v>0</v>
      </c>
    </row>
    <row r="21" spans="1:7">
      <c r="B21" s="4"/>
      <c r="C21" s="5"/>
      <c r="D21" s="6"/>
      <c r="E21" s="73"/>
      <c r="F21" s="6"/>
      <c r="G21" s="10"/>
    </row>
    <row r="22" spans="1:7" ht="70">
      <c r="A22" s="2"/>
      <c r="B22" s="12" t="s">
        <v>165</v>
      </c>
      <c r="E22" s="73"/>
      <c r="G22" s="10"/>
    </row>
    <row r="23" spans="1:7">
      <c r="B23" s="4" t="s">
        <v>17</v>
      </c>
      <c r="C23" s="5">
        <v>1</v>
      </c>
      <c r="D23" s="6" t="s">
        <v>11</v>
      </c>
      <c r="E23" s="73"/>
      <c r="F23" s="6"/>
      <c r="G23" s="10">
        <f>+C23*E23</f>
        <v>0</v>
      </c>
    </row>
    <row r="24" spans="1:7">
      <c r="A24" s="2"/>
      <c r="B24" s="3"/>
      <c r="E24" s="73"/>
      <c r="G24" s="10"/>
    </row>
    <row r="25" spans="1:7" ht="42">
      <c r="A25" s="2" t="s">
        <v>167</v>
      </c>
      <c r="B25" s="3" t="s">
        <v>216</v>
      </c>
      <c r="E25" s="73"/>
      <c r="G25" s="10"/>
    </row>
    <row r="26" spans="1:7">
      <c r="B26" s="4" t="s">
        <v>17</v>
      </c>
      <c r="C26" s="5">
        <v>4</v>
      </c>
      <c r="D26" s="6" t="s">
        <v>11</v>
      </c>
      <c r="E26" s="73"/>
      <c r="F26" s="6"/>
      <c r="G26" s="10">
        <f>+C26*E26</f>
        <v>0</v>
      </c>
    </row>
    <row r="27" spans="1:7">
      <c r="B27" s="4"/>
      <c r="C27" s="5"/>
      <c r="D27" s="6"/>
      <c r="E27" s="73"/>
      <c r="F27" s="6"/>
      <c r="G27" s="10"/>
    </row>
    <row r="28" spans="1:7" ht="84">
      <c r="A28" s="2"/>
      <c r="B28" s="12" t="s">
        <v>168</v>
      </c>
      <c r="E28" s="73"/>
      <c r="G28" s="10"/>
    </row>
    <row r="29" spans="1:7">
      <c r="B29" s="4" t="s">
        <v>17</v>
      </c>
      <c r="C29" s="5">
        <v>1</v>
      </c>
      <c r="D29" s="6" t="s">
        <v>11</v>
      </c>
      <c r="E29" s="73"/>
      <c r="F29" s="6"/>
      <c r="G29" s="10">
        <f>+C29*E29</f>
        <v>0</v>
      </c>
    </row>
    <row r="30" spans="1:7">
      <c r="A30" s="2"/>
      <c r="B30" s="3"/>
      <c r="E30" s="73"/>
      <c r="G30" s="10"/>
    </row>
    <row r="31" spans="1:7" ht="42">
      <c r="A31" s="2" t="s">
        <v>169</v>
      </c>
      <c r="B31" s="3" t="s">
        <v>217</v>
      </c>
      <c r="E31" s="73"/>
      <c r="G31" s="10"/>
    </row>
    <row r="32" spans="1:7">
      <c r="B32" s="4" t="s">
        <v>17</v>
      </c>
      <c r="C32" s="5">
        <v>4</v>
      </c>
      <c r="D32" s="6" t="s">
        <v>11</v>
      </c>
      <c r="E32" s="73"/>
      <c r="F32" s="6"/>
      <c r="G32" s="10">
        <f>+C32*E32</f>
        <v>0</v>
      </c>
    </row>
    <row r="33" spans="1:7">
      <c r="B33" s="4"/>
      <c r="C33" s="5"/>
      <c r="D33" s="6"/>
      <c r="E33" s="73"/>
      <c r="F33" s="6"/>
      <c r="G33" s="10"/>
    </row>
    <row r="34" spans="1:7" ht="84">
      <c r="A34" s="2"/>
      <c r="B34" s="12" t="s">
        <v>170</v>
      </c>
      <c r="E34" s="73"/>
      <c r="G34" s="10"/>
    </row>
    <row r="35" spans="1:7">
      <c r="B35" s="4" t="s">
        <v>17</v>
      </c>
      <c r="C35" s="5">
        <v>1</v>
      </c>
      <c r="D35" s="6" t="s">
        <v>11</v>
      </c>
      <c r="E35" s="73"/>
      <c r="F35" s="6"/>
      <c r="G35" s="10">
        <f>+C35*E35</f>
        <v>0</v>
      </c>
    </row>
    <row r="36" spans="1:7">
      <c r="A36" s="2"/>
      <c r="B36" s="3"/>
      <c r="E36" s="73"/>
      <c r="G36" s="10"/>
    </row>
    <row r="37" spans="1:7" ht="28">
      <c r="A37" s="2" t="s">
        <v>171</v>
      </c>
      <c r="B37" s="3" t="s">
        <v>172</v>
      </c>
      <c r="E37" s="73"/>
      <c r="G37" s="10"/>
    </row>
    <row r="38" spans="1:7">
      <c r="B38" s="4" t="s">
        <v>17</v>
      </c>
      <c r="C38" s="5">
        <v>1</v>
      </c>
      <c r="D38" s="6" t="s">
        <v>11</v>
      </c>
      <c r="E38" s="73"/>
      <c r="F38" s="6"/>
      <c r="G38" s="10">
        <f>+C38*E38</f>
        <v>0</v>
      </c>
    </row>
    <row r="39" spans="1:7">
      <c r="B39" s="4"/>
      <c r="C39" s="5"/>
      <c r="D39" s="6"/>
      <c r="E39" s="73"/>
      <c r="F39" s="6"/>
      <c r="G39" s="10"/>
    </row>
    <row r="40" spans="1:7" ht="42">
      <c r="A40" s="2"/>
      <c r="B40" s="12" t="s">
        <v>173</v>
      </c>
      <c r="E40" s="73"/>
      <c r="G40" s="10"/>
    </row>
    <row r="41" spans="1:7">
      <c r="B41" s="4" t="s">
        <v>17</v>
      </c>
      <c r="C41" s="5">
        <v>1</v>
      </c>
      <c r="D41" s="6" t="s">
        <v>11</v>
      </c>
      <c r="E41" s="73"/>
      <c r="F41" s="6"/>
      <c r="G41" s="10">
        <f>+C41*E41</f>
        <v>0</v>
      </c>
    </row>
    <row r="42" spans="1:7">
      <c r="A42" s="2"/>
      <c r="B42" s="3"/>
      <c r="E42" s="73"/>
      <c r="G42" s="10"/>
    </row>
    <row r="43" spans="1:7" ht="70">
      <c r="A43" s="2" t="s">
        <v>4</v>
      </c>
      <c r="B43" s="12" t="s">
        <v>174</v>
      </c>
      <c r="E43" s="73"/>
      <c r="G43" s="10"/>
    </row>
    <row r="44" spans="1:7">
      <c r="B44" s="4" t="s">
        <v>17</v>
      </c>
      <c r="C44" s="5">
        <v>1</v>
      </c>
      <c r="D44" s="6" t="s">
        <v>11</v>
      </c>
      <c r="E44" s="73"/>
      <c r="F44" s="6"/>
      <c r="G44" s="10">
        <f>+C44*E44</f>
        <v>0</v>
      </c>
    </row>
    <row r="45" spans="1:7">
      <c r="B45" s="4"/>
      <c r="C45" s="5"/>
      <c r="D45" s="6"/>
      <c r="E45" s="73"/>
      <c r="F45" s="6"/>
      <c r="G45" s="10"/>
    </row>
    <row r="46" spans="1:7" ht="168">
      <c r="A46" s="2">
        <v>2</v>
      </c>
      <c r="B46" s="12" t="s">
        <v>175</v>
      </c>
      <c r="E46" s="73"/>
      <c r="G46" s="10"/>
    </row>
    <row r="47" spans="1:7">
      <c r="A47" s="2"/>
      <c r="B47" s="12"/>
      <c r="E47" s="73"/>
      <c r="G47" s="10"/>
    </row>
    <row r="48" spans="1:7" ht="42">
      <c r="A48" s="2"/>
      <c r="B48" s="12" t="s">
        <v>176</v>
      </c>
      <c r="E48" s="73"/>
      <c r="G48" s="10"/>
    </row>
    <row r="49" spans="1:8">
      <c r="B49" s="4" t="s">
        <v>0</v>
      </c>
      <c r="C49" s="5">
        <v>107</v>
      </c>
      <c r="D49" s="6" t="s">
        <v>11</v>
      </c>
      <c r="E49" s="73"/>
      <c r="F49" s="6"/>
      <c r="G49" s="10">
        <f>+C49*E49</f>
        <v>0</v>
      </c>
    </row>
    <row r="50" spans="1:8">
      <c r="A50" s="2"/>
      <c r="B50" s="3"/>
      <c r="E50" s="73"/>
      <c r="G50" s="10"/>
    </row>
    <row r="51" spans="1:8" ht="42">
      <c r="A51" s="2"/>
      <c r="B51" s="12" t="s">
        <v>218</v>
      </c>
      <c r="E51" s="73"/>
      <c r="G51" s="10"/>
    </row>
    <row r="52" spans="1:8">
      <c r="B52" s="4" t="s">
        <v>0</v>
      </c>
      <c r="C52" s="5">
        <v>170</v>
      </c>
      <c r="D52" s="6" t="s">
        <v>11</v>
      </c>
      <c r="E52" s="73"/>
      <c r="F52" s="6"/>
      <c r="G52" s="10">
        <f>+C52*E52</f>
        <v>0</v>
      </c>
    </row>
    <row r="53" spans="1:8">
      <c r="A53" s="2"/>
      <c r="B53" s="3"/>
      <c r="E53" s="73"/>
      <c r="G53" s="10"/>
    </row>
    <row r="54" spans="1:8" ht="28">
      <c r="A54" s="2"/>
      <c r="B54" s="12" t="s">
        <v>177</v>
      </c>
      <c r="E54" s="73"/>
      <c r="G54" s="10"/>
    </row>
    <row r="55" spans="1:8">
      <c r="B55" s="4" t="s">
        <v>0</v>
      </c>
      <c r="C55" s="5">
        <v>3</v>
      </c>
      <c r="D55" s="6" t="s">
        <v>11</v>
      </c>
      <c r="E55" s="73"/>
      <c r="F55" s="6"/>
      <c r="G55" s="10">
        <f>+C55*E55</f>
        <v>0</v>
      </c>
    </row>
    <row r="56" spans="1:8">
      <c r="A56" s="2"/>
      <c r="B56" s="3"/>
      <c r="E56" s="73"/>
      <c r="G56" s="10"/>
    </row>
    <row r="57" spans="1:8" ht="28">
      <c r="A57" s="2"/>
      <c r="B57" s="12" t="s">
        <v>219</v>
      </c>
      <c r="E57" s="73"/>
      <c r="G57" s="10"/>
    </row>
    <row r="58" spans="1:8">
      <c r="B58" s="4" t="s">
        <v>0</v>
      </c>
      <c r="C58" s="5">
        <v>0.8</v>
      </c>
      <c r="D58" s="6" t="s">
        <v>11</v>
      </c>
      <c r="E58" s="73"/>
      <c r="F58" s="6"/>
      <c r="G58" s="10">
        <f>+C58*E58</f>
        <v>0</v>
      </c>
    </row>
    <row r="59" spans="1:8">
      <c r="A59" s="2"/>
      <c r="B59" s="3"/>
      <c r="E59" s="73"/>
      <c r="G59" s="10"/>
    </row>
    <row r="60" spans="1:8" ht="70">
      <c r="A60" s="2">
        <v>3</v>
      </c>
      <c r="B60" s="12" t="s">
        <v>178</v>
      </c>
      <c r="E60" s="73"/>
      <c r="G60" s="10"/>
    </row>
    <row r="61" spans="1:8">
      <c r="B61" s="4" t="s">
        <v>6</v>
      </c>
      <c r="C61" s="5">
        <v>29.8</v>
      </c>
      <c r="D61" s="6" t="s">
        <v>11</v>
      </c>
      <c r="E61" s="73"/>
      <c r="F61" s="6"/>
      <c r="G61" s="10">
        <f>+C61*E61</f>
        <v>0</v>
      </c>
    </row>
    <row r="62" spans="1:8">
      <c r="A62" s="2"/>
      <c r="B62" s="3"/>
      <c r="E62" s="73"/>
      <c r="G62" s="10"/>
    </row>
    <row r="63" spans="1:8" ht="70">
      <c r="A63" s="2">
        <v>4</v>
      </c>
      <c r="B63" s="12" t="s">
        <v>184</v>
      </c>
      <c r="E63" s="73"/>
      <c r="G63" s="10"/>
    </row>
    <row r="64" spans="1:8">
      <c r="A64" s="68"/>
      <c r="B64" s="69" t="s">
        <v>0</v>
      </c>
      <c r="C64" s="70">
        <v>70</v>
      </c>
      <c r="D64" s="71" t="s">
        <v>11</v>
      </c>
      <c r="E64" s="95"/>
      <c r="F64" s="71"/>
      <c r="G64" s="72">
        <f>+C64*E64</f>
        <v>0</v>
      </c>
      <c r="H64" s="68"/>
    </row>
    <row r="65" spans="1:7">
      <c r="A65" s="2"/>
      <c r="B65" s="3"/>
      <c r="G65" s="10"/>
    </row>
    <row r="66" spans="1:7">
      <c r="B66" s="4"/>
      <c r="C66" s="5"/>
      <c r="D66" s="6"/>
      <c r="E66" s="8" t="s">
        <v>2</v>
      </c>
      <c r="F66" s="9"/>
      <c r="G66" s="11">
        <f>SUM(G11:G64)</f>
        <v>0</v>
      </c>
    </row>
  </sheetData>
  <sheetProtection algorithmName="SHA-512" hashValue="plhbDlRA1A9G+hiJbgGfDYYMaz9Qt1KromshT4yB6vdo2xlpYW4JghmGN3z2IePi0FRuSlWHkdR/yS/RYZxP9w==" saltValue="uww8zPiyhqKcQN3leWRW9A==" spinCount="100000" sheet="1" objects="1" scenarios="1" selectLockedCells="1"/>
  <pageMargins left="0.75" right="0.75" top="1" bottom="1" header="0" footer="0"/>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tabSelected="1" view="pageLayout" zoomScaleNormal="100" workbookViewId="0">
      <selection activeCell="E12" sqref="E12"/>
    </sheetView>
  </sheetViews>
  <sheetFormatPr defaultColWidth="9.1796875" defaultRowHeight="14"/>
  <cols>
    <col min="1" max="1" width="3.81640625" style="1" customWidth="1"/>
    <col min="2" max="2" width="30.453125" style="1" customWidth="1"/>
    <col min="3" max="3" width="7.90625" style="1" customWidth="1"/>
    <col min="4" max="4" width="3.1796875" style="1" customWidth="1"/>
    <col min="5" max="5" width="11.1796875" style="5" customWidth="1"/>
    <col min="6" max="6" width="3.1796875" style="1" customWidth="1"/>
    <col min="7" max="7" width="12.7265625" style="1" customWidth="1"/>
    <col min="8" max="8" width="15" style="1082" customWidth="1"/>
    <col min="9" max="16384" width="9.1796875" style="1"/>
  </cols>
  <sheetData>
    <row r="1" spans="1:8">
      <c r="A1" s="7" t="s">
        <v>12</v>
      </c>
      <c r="B1" s="7" t="s">
        <v>26</v>
      </c>
      <c r="G1" s="10"/>
    </row>
    <row r="2" spans="1:8">
      <c r="A2" s="7"/>
      <c r="B2" s="7"/>
      <c r="G2" s="10"/>
    </row>
    <row r="3" spans="1:8" ht="42">
      <c r="A3" s="7"/>
      <c r="B3" s="7"/>
      <c r="E3" s="89" t="s">
        <v>276</v>
      </c>
      <c r="G3" s="10"/>
      <c r="H3" s="1083" t="s">
        <v>1370</v>
      </c>
    </row>
    <row r="4" spans="1:8" ht="70">
      <c r="A4" s="2">
        <v>1</v>
      </c>
      <c r="B4" s="3" t="s">
        <v>179</v>
      </c>
      <c r="G4" s="10"/>
    </row>
    <row r="5" spans="1:8">
      <c r="A5" s="2"/>
      <c r="B5" s="3"/>
      <c r="G5" s="10"/>
    </row>
    <row r="6" spans="1:8" ht="56">
      <c r="A6" s="2"/>
      <c r="B6" s="3" t="s">
        <v>1373</v>
      </c>
      <c r="G6" s="10"/>
    </row>
    <row r="7" spans="1:8">
      <c r="B7" s="4" t="s">
        <v>0</v>
      </c>
      <c r="C7" s="5">
        <v>44.6</v>
      </c>
      <c r="D7" s="6" t="s">
        <v>11</v>
      </c>
      <c r="E7" s="73"/>
      <c r="F7" s="6"/>
      <c r="G7" s="10">
        <f>+C7*E7</f>
        <v>0</v>
      </c>
    </row>
    <row r="8" spans="1:8">
      <c r="B8" s="4"/>
      <c r="C8" s="5"/>
      <c r="D8" s="6"/>
      <c r="E8" s="73"/>
      <c r="F8" s="6"/>
      <c r="G8" s="10"/>
    </row>
    <row r="9" spans="1:8" ht="56">
      <c r="A9" s="2"/>
      <c r="B9" s="3" t="s">
        <v>1374</v>
      </c>
      <c r="E9" s="73"/>
      <c r="G9" s="10"/>
    </row>
    <row r="10" spans="1:8">
      <c r="B10" s="4" t="s">
        <v>0</v>
      </c>
      <c r="C10" s="5">
        <v>72.3</v>
      </c>
      <c r="D10" s="6" t="s">
        <v>11</v>
      </c>
      <c r="E10" s="73"/>
      <c r="F10" s="6"/>
      <c r="G10" s="10">
        <f>+C10*E10</f>
        <v>0</v>
      </c>
    </row>
    <row r="11" spans="1:8">
      <c r="A11" s="2"/>
      <c r="B11" s="3"/>
      <c r="E11" s="73"/>
      <c r="G11" s="10"/>
    </row>
    <row r="12" spans="1:8" ht="56">
      <c r="A12" s="2">
        <v>2</v>
      </c>
      <c r="B12" s="3" t="s">
        <v>180</v>
      </c>
      <c r="E12" s="73"/>
      <c r="G12" s="10"/>
    </row>
    <row r="13" spans="1:8">
      <c r="A13" s="2"/>
      <c r="B13" s="3"/>
      <c r="E13" s="73"/>
      <c r="G13" s="10"/>
    </row>
    <row r="14" spans="1:8">
      <c r="A14" s="2"/>
      <c r="B14" s="3" t="s">
        <v>181</v>
      </c>
      <c r="E14" s="73"/>
      <c r="G14" s="10"/>
    </row>
    <row r="15" spans="1:8">
      <c r="B15" s="4" t="s">
        <v>0</v>
      </c>
      <c r="C15" s="5">
        <v>116.9</v>
      </c>
      <c r="D15" s="6" t="s">
        <v>11</v>
      </c>
      <c r="E15" s="73"/>
      <c r="F15" s="6"/>
      <c r="G15" s="10">
        <f>+C15*E15</f>
        <v>0</v>
      </c>
    </row>
    <row r="16" spans="1:8">
      <c r="B16" s="4"/>
      <c r="C16" s="5"/>
      <c r="D16" s="6"/>
      <c r="E16" s="73"/>
      <c r="F16" s="6"/>
      <c r="G16" s="10"/>
    </row>
    <row r="17" spans="1:7" ht="42">
      <c r="A17" s="2">
        <v>3</v>
      </c>
      <c r="B17" s="3" t="s">
        <v>183</v>
      </c>
      <c r="E17" s="73"/>
      <c r="G17" s="10"/>
    </row>
    <row r="18" spans="1:7">
      <c r="B18" s="4" t="s">
        <v>0</v>
      </c>
      <c r="C18" s="5">
        <v>116.9</v>
      </c>
      <c r="D18" s="6" t="s">
        <v>11</v>
      </c>
      <c r="E18" s="73"/>
      <c r="F18" s="6"/>
      <c r="G18" s="10">
        <f>+C18*E18</f>
        <v>0</v>
      </c>
    </row>
    <row r="19" spans="1:7">
      <c r="A19" s="2"/>
      <c r="B19" s="3"/>
      <c r="G19" s="10"/>
    </row>
    <row r="20" spans="1:7">
      <c r="B20" s="4"/>
      <c r="C20" s="5"/>
      <c r="D20" s="6"/>
      <c r="E20" s="8" t="s">
        <v>2</v>
      </c>
      <c r="F20" s="9"/>
      <c r="G20" s="11">
        <f>SUM(G7:G19)</f>
        <v>0</v>
      </c>
    </row>
  </sheetData>
  <sheetProtection algorithmName="SHA-512" hashValue="iX+9MGuRB02gFAAqjeCas6b4TdZt+dVzoxk6E/udF2iomNAD6Xhx7ittnOXBKpiTR5KisRig8gaL8deOpRHafQ==" saltValue="pTM1/6W7IwmhOUdcU8+NOw==" spinCount="100000" sheet="1" objects="1" scenarios="1" selectLockedCells="1"/>
  <pageMargins left="0.75" right="0.75" top="1" bottom="1" header="0" footer="0"/>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29</vt:i4>
      </vt:variant>
      <vt:variant>
        <vt:lpstr>Imenovani obsegi</vt:lpstr>
      </vt:variant>
      <vt:variant>
        <vt:i4>31</vt:i4>
      </vt:variant>
    </vt:vector>
  </HeadingPairs>
  <TitlesOfParts>
    <vt:vector size="60" baseType="lpstr">
      <vt:lpstr>osnova</vt:lpstr>
      <vt:lpstr>splošna določila</vt:lpstr>
      <vt:lpstr>REKAPITULACIJA</vt:lpstr>
      <vt:lpstr>rušitvena dela</vt:lpstr>
      <vt:lpstr>ostala gradbena dela</vt:lpstr>
      <vt:lpstr>vrata in okna</vt:lpstr>
      <vt:lpstr>montažne stene in stropovi</vt:lpstr>
      <vt:lpstr>teracerska dela</vt:lpstr>
      <vt:lpstr>keramičarska dela</vt:lpstr>
      <vt:lpstr>slikopleskarska dela</vt:lpstr>
      <vt:lpstr>sanitarna keramika</vt:lpstr>
      <vt:lpstr>razna obrtniška dela</vt:lpstr>
      <vt:lpstr>Splošno</vt:lpstr>
      <vt:lpstr>ogrevanje</vt:lpstr>
      <vt:lpstr>prezrač.,klimat.</vt:lpstr>
      <vt:lpstr>VOKA</vt:lpstr>
      <vt:lpstr>STROJNE Rekapitulacija</vt:lpstr>
      <vt:lpstr>Splosna dolocila</vt:lpstr>
      <vt:lpstr>ELEKTRO rekapitulacija</vt:lpstr>
      <vt:lpstr>A vodovni material</vt:lpstr>
      <vt:lpstr>B razsvetljava</vt:lpstr>
      <vt:lpstr>C razdelilniki</vt:lpstr>
      <vt:lpstr>D UO</vt:lpstr>
      <vt:lpstr>E JP in NK</vt:lpstr>
      <vt:lpstr>F OZVOČENJE</vt:lpstr>
      <vt:lpstr>G Protivlom</vt:lpstr>
      <vt:lpstr>H Strelovod</vt:lpstr>
      <vt:lpstr>J Gradbiščna</vt:lpstr>
      <vt:lpstr>K splosne postavke </vt:lpstr>
      <vt:lpstr>'A vodovni material'!Področje_tiskanja</vt:lpstr>
      <vt:lpstr>'B razsvetljava'!Področje_tiskanja</vt:lpstr>
      <vt:lpstr>'C razdelilniki'!Področje_tiskanja</vt:lpstr>
      <vt:lpstr>'D UO'!Področje_tiskanja</vt:lpstr>
      <vt:lpstr>'E JP in NK'!Področje_tiskanja</vt:lpstr>
      <vt:lpstr>'ELEKTRO rekapitulacija'!Področje_tiskanja</vt:lpstr>
      <vt:lpstr>'F OZVOČENJE'!Področje_tiskanja</vt:lpstr>
      <vt:lpstr>'G Protivlom'!Področje_tiskanja</vt:lpstr>
      <vt:lpstr>'H Strelovod'!Področje_tiskanja</vt:lpstr>
      <vt:lpstr>'J Gradbiščna'!Področje_tiskanja</vt:lpstr>
      <vt:lpstr>'K splosne postavke '!Področje_tiskanja</vt:lpstr>
      <vt:lpstr>ogrevanje!Področje_tiskanja</vt:lpstr>
      <vt:lpstr>osnova!Področje_tiskanja</vt:lpstr>
      <vt:lpstr>'prezrač.,klimat.'!Področje_tiskanja</vt:lpstr>
      <vt:lpstr>Splošno!Področje_tiskanja</vt:lpstr>
      <vt:lpstr>'STROJNE Rekapitulacija'!Področje_tiskanja</vt:lpstr>
      <vt:lpstr>VOKA!Področje_tiskanja</vt:lpstr>
      <vt:lpstr>ogrevanje!Print_Area</vt:lpstr>
      <vt:lpstr>'prezrač.,klimat.'!Print_Area</vt:lpstr>
      <vt:lpstr>Splošno!Print_Area</vt:lpstr>
      <vt:lpstr>'STROJNE Rekapitulacija'!Print_Area</vt:lpstr>
      <vt:lpstr>'A vodovni material'!Tiskanje_naslovov</vt:lpstr>
      <vt:lpstr>'B razsvetljava'!Tiskanje_naslovov</vt:lpstr>
      <vt:lpstr>'C razdelilniki'!Tiskanje_naslovov</vt:lpstr>
      <vt:lpstr>'D UO'!Tiskanje_naslovov</vt:lpstr>
      <vt:lpstr>'E JP in NK'!Tiskanje_naslovov</vt:lpstr>
      <vt:lpstr>'F OZVOČENJE'!Tiskanje_naslovov</vt:lpstr>
      <vt:lpstr>'G Protivlom'!Tiskanje_naslovov</vt:lpstr>
      <vt:lpstr>'H Strelovod'!Tiskanje_naslovov</vt:lpstr>
      <vt:lpstr>'J Gradbiščna'!Tiskanje_naslovov</vt:lpstr>
      <vt:lpstr>'K splosne postavke '!Tiskanje_naslovov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Poderžaj</dc:creator>
  <cp:lastModifiedBy>Uporabnik</cp:lastModifiedBy>
  <cp:lastPrinted>2024-01-30T13:20:03Z</cp:lastPrinted>
  <dcterms:created xsi:type="dcterms:W3CDTF">2001-02-10T19:29:19Z</dcterms:created>
  <dcterms:modified xsi:type="dcterms:W3CDTF">2024-09-27T06:41:35Z</dcterms:modified>
</cp:coreProperties>
</file>