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Silvo 2022\JN SJN, MOL 2022\JPE SIR 162-22 GD VO+VP 3 sklopi\"/>
    </mc:Choice>
  </mc:AlternateContent>
  <bookViews>
    <workbookView xWindow="-15" yWindow="-15" windowWidth="14400" windowHeight="14190" tabRatio="956"/>
  </bookViews>
  <sheets>
    <sheet name="Skupna rekapitulacija" sheetId="56" r:id="rId1"/>
    <sheet name="Rekapitulacija_VO_GD" sheetId="42" r:id="rId2"/>
    <sheet name="Vrocevod_T-2600_GD" sheetId="1" r:id="rId3"/>
    <sheet name="Jašek št. 176" sheetId="50" r:id="rId4"/>
    <sheet name="Kineta" sheetId="51" r:id="rId5"/>
    <sheet name="Rekapitulacija PO GD" sheetId="52" r:id="rId6"/>
    <sheet name="N 13130 PE 160_GD" sheetId="53" r:id="rId7"/>
    <sheet name="N 13132 PE 63_GD" sheetId="54" r:id="rId8"/>
    <sheet name="N 13131 PE 63_GD" sheetId="55" r:id="rId9"/>
    <sheet name="Rekapitulacija_VO_GD Pod ježami" sheetId="59" r:id="rId10"/>
    <sheet name="Vrocevod_T131_GD" sheetId="60" r:id="rId11"/>
    <sheet name="Vrocevod_T131_do objekta_GD" sheetId="61" r:id="rId12"/>
    <sheet name="Rekapitulacija_VO_GD OŠ Koseze" sheetId="57" r:id="rId13"/>
    <sheet name="Vrocevod_P4855_GD" sheetId="58" r:id="rId14"/>
  </sheets>
  <externalReferences>
    <externalReference r:id="rId15"/>
    <externalReference r:id="rId16"/>
    <externalReference r:id="rId17"/>
  </externalReferences>
  <definedNames>
    <definedName name="_A65636">#REF!</definedName>
    <definedName name="_C99392">#REF!</definedName>
    <definedName name="_xlnm._FilterDatabase" localSheetId="3" hidden="1">'Jašek št. 176'!#REF!</definedName>
    <definedName name="_xlnm._FilterDatabase" localSheetId="6" hidden="1">'N 13130 PE 160_GD'!#REF!</definedName>
    <definedName name="_xlnm._FilterDatabase" localSheetId="8" hidden="1">'N 13131 PE 63_GD'!#REF!</definedName>
    <definedName name="_xlnm._FilterDatabase" localSheetId="7" hidden="1">'N 13132 PE 63_GD'!#REF!</definedName>
    <definedName name="_xlnm._FilterDatabase" localSheetId="13" hidden="1">Vrocevod_P4855_GD!$A$6:$F$6</definedName>
    <definedName name="_xlnm._FilterDatabase" localSheetId="11" hidden="1">'Vrocevod_T131_do objekta_GD'!$A$6:$F$6</definedName>
    <definedName name="_xlnm._FilterDatabase" localSheetId="10" hidden="1">Vrocevod_T131_GD!$A$6:$F$6</definedName>
    <definedName name="_xlnm._FilterDatabase" localSheetId="2" hidden="1">'Vrocevod_T-2600_GD'!$A$6:$F$6</definedName>
    <definedName name="DobMont">[1]OSNOVA!$B$16</definedName>
    <definedName name="FaktStro">[2]osnova!$B$14</definedName>
    <definedName name="investicija" localSheetId="3">#REF!</definedName>
    <definedName name="investicija" localSheetId="8">#REF!</definedName>
    <definedName name="investicija" localSheetId="7">#REF!</definedName>
    <definedName name="investicija" localSheetId="5">'Rekapitulacija PO GD'!#REF!</definedName>
    <definedName name="investicija" localSheetId="1">Rekapitulacija_VO_GD!#REF!</definedName>
    <definedName name="investicija" localSheetId="12">'Rekapitulacija_VO_GD OŠ Koseze'!#REF!</definedName>
    <definedName name="investicija" localSheetId="9">'Rekapitulacija_VO_GD Pod ježami'!#REF!</definedName>
    <definedName name="investicija" localSheetId="0">#REF!</definedName>
    <definedName name="investicija" localSheetId="11">#REF!</definedName>
    <definedName name="investicija">#REF!</definedName>
    <definedName name="investicija_1">#REF!</definedName>
    <definedName name="JEKLO_SD" localSheetId="0">#REF!</definedName>
    <definedName name="JEKLO_SD">#REF!</definedName>
    <definedName name="_xlnm.Print_Area" localSheetId="3">'Jašek št. 176'!$A$1:$F$196</definedName>
    <definedName name="_xlnm.Print_Area" localSheetId="4">Kineta!$A$1:$F$30</definedName>
    <definedName name="_xlnm.Print_Area" localSheetId="5">'Rekapitulacija PO GD'!$A$1:$G$25</definedName>
    <definedName name="_xlnm.Print_Area" localSheetId="1">Rekapitulacija_VO_GD!$A$1:$G$16</definedName>
    <definedName name="_xlnm.Print_Area" localSheetId="12">'Rekapitulacija_VO_GD OŠ Koseze'!$A$1:$G$16</definedName>
    <definedName name="_xlnm.Print_Area" localSheetId="9">'Rekapitulacija_VO_GD Pod ježami'!$A$1:$G$17</definedName>
    <definedName name="_xlnm.Print_Area" localSheetId="0">'Skupna rekapitulacija'!$A$1:$F$13</definedName>
    <definedName name="_xlnm.Print_Area" localSheetId="13">Vrocevod_P4855_GD!$A$1:$F$310</definedName>
    <definedName name="_xlnm.Print_Area" localSheetId="11">'Vrocevod_T131_do objekta_GD'!$A$1:$F$154</definedName>
    <definedName name="_xlnm.Print_Area" localSheetId="10">Vrocevod_T131_GD!$A$1:$F$210</definedName>
    <definedName name="_xlnm.Print_Area" localSheetId="2">'Vrocevod_T-2600_GD'!$A$1:$F$406</definedName>
    <definedName name="REK_gr_dela">'[3]8. 110 kV DV'!$F$111</definedName>
    <definedName name="REK_jekl_dela">'[3]8. 110 kV DV'!$F$127</definedName>
    <definedName name="REK_jekl_mont">'[3]8. 110 kV DV'!$F$151</definedName>
    <definedName name="_xlnm.Print_Titles" localSheetId="3">'Jašek št. 176'!$5:$5</definedName>
    <definedName name="_xlnm.Print_Titles" localSheetId="4">Kineta!$5:$5</definedName>
    <definedName name="_xlnm.Print_Titles" localSheetId="6">'N 13130 PE 160_GD'!$5:$5</definedName>
    <definedName name="_xlnm.Print_Titles" localSheetId="7">'N 13132 PE 63_GD'!$5:$5</definedName>
    <definedName name="_xlnm.Print_Titles" localSheetId="13">Vrocevod_P4855_GD!$5:$5</definedName>
    <definedName name="_xlnm.Print_Titles" localSheetId="11">'Vrocevod_T131_do objekta_GD'!$5:$5</definedName>
    <definedName name="_xlnm.Print_Titles" localSheetId="10">Vrocevod_T131_GD!$5:$5</definedName>
    <definedName name="_xlnm.Print_Titles" localSheetId="2">'Vrocevod_T-2600_GD'!$5:$5</definedName>
  </definedNames>
  <calcPr calcId="162913"/>
</workbook>
</file>

<file path=xl/calcChain.xml><?xml version="1.0" encoding="utf-8"?>
<calcChain xmlns="http://schemas.openxmlformats.org/spreadsheetml/2006/main">
  <c r="F138" i="61" l="1"/>
  <c r="F133" i="61"/>
  <c r="F128" i="61"/>
  <c r="F123" i="61"/>
  <c r="F118" i="61"/>
  <c r="F113" i="61"/>
  <c r="F108" i="61"/>
  <c r="F103" i="61"/>
  <c r="F98" i="61"/>
  <c r="F93" i="61"/>
  <c r="F92" i="61"/>
  <c r="F87" i="61"/>
  <c r="F82" i="61"/>
  <c r="F77" i="61"/>
  <c r="F72" i="61"/>
  <c r="F67" i="61"/>
  <c r="F61" i="61"/>
  <c r="F60" i="61"/>
  <c r="F54" i="61"/>
  <c r="F49" i="61"/>
  <c r="F44" i="61"/>
  <c r="F39" i="61"/>
  <c r="F34" i="61"/>
  <c r="F29" i="61"/>
  <c r="F24" i="61"/>
  <c r="F19" i="61"/>
  <c r="F14" i="61"/>
  <c r="A12" i="61"/>
  <c r="F194" i="60"/>
  <c r="F189" i="60"/>
  <c r="F183" i="60"/>
  <c r="F178" i="60"/>
  <c r="F173" i="60"/>
  <c r="F168" i="60"/>
  <c r="F163" i="60"/>
  <c r="F158" i="60"/>
  <c r="F153" i="60"/>
  <c r="F148" i="60"/>
  <c r="F143" i="60"/>
  <c r="F138" i="60"/>
  <c r="F133" i="60"/>
  <c r="F128" i="60"/>
  <c r="F123" i="60"/>
  <c r="F122" i="60"/>
  <c r="F117" i="60"/>
  <c r="F112" i="60"/>
  <c r="F107" i="60"/>
  <c r="F102" i="60"/>
  <c r="F97" i="60"/>
  <c r="F92" i="60"/>
  <c r="F87" i="60"/>
  <c r="F82" i="60"/>
  <c r="F76" i="60"/>
  <c r="F75" i="60"/>
  <c r="F69" i="60"/>
  <c r="F64" i="60"/>
  <c r="F59" i="60"/>
  <c r="F54" i="60"/>
  <c r="F49" i="60"/>
  <c r="F44" i="60"/>
  <c r="F39" i="60"/>
  <c r="F34" i="60"/>
  <c r="F29" i="60"/>
  <c r="F24" i="60"/>
  <c r="F19" i="60"/>
  <c r="A17" i="60"/>
  <c r="F14" i="60"/>
  <c r="A12" i="60"/>
  <c r="F208" i="60" l="1"/>
  <c r="F143" i="61"/>
  <c r="F152" i="61"/>
  <c r="F148" i="61"/>
  <c r="F199" i="60"/>
  <c r="F204" i="60"/>
  <c r="A22" i="60"/>
  <c r="A17" i="61"/>
  <c r="F154" i="61" l="1"/>
  <c r="G14" i="59" s="1"/>
  <c r="F210" i="60"/>
  <c r="G13" i="59" s="1"/>
  <c r="A22" i="61"/>
  <c r="A27" i="60"/>
  <c r="G16" i="59" l="1"/>
  <c r="F5" i="56" s="1"/>
  <c r="A27" i="61"/>
  <c r="A32" i="60"/>
  <c r="A37" i="60" s="1"/>
  <c r="G6" i="59" l="1"/>
  <c r="A42" i="60"/>
  <c r="A32" i="61"/>
  <c r="A37" i="61"/>
  <c r="A47" i="60" l="1"/>
  <c r="A52" i="60" s="1"/>
  <c r="A57" i="60" s="1"/>
  <c r="A42" i="61"/>
  <c r="A62" i="60" l="1"/>
  <c r="A47" i="61"/>
  <c r="A52" i="61" l="1"/>
  <c r="A67" i="60"/>
  <c r="A72" i="60" l="1"/>
  <c r="A79" i="60" s="1"/>
  <c r="A85" i="60" s="1"/>
  <c r="A90" i="60" s="1"/>
  <c r="A95" i="60"/>
  <c r="A57" i="61"/>
  <c r="A100" i="60" l="1"/>
  <c r="A105" i="60" s="1"/>
  <c r="A110" i="60" s="1"/>
  <c r="A115" i="60" s="1"/>
  <c r="A120" i="60" s="1"/>
  <c r="A126" i="60" s="1"/>
  <c r="A131" i="60" s="1"/>
  <c r="A136" i="60" s="1"/>
  <c r="A141" i="60" s="1"/>
  <c r="A146" i="60" s="1"/>
  <c r="A151" i="60" s="1"/>
  <c r="A156" i="60" s="1"/>
  <c r="A161" i="60" s="1"/>
  <c r="A166" i="60" s="1"/>
  <c r="A171" i="60" s="1"/>
  <c r="A176" i="60" s="1"/>
  <c r="A181" i="60" s="1"/>
  <c r="A186" i="60" s="1"/>
  <c r="A192" i="60" s="1"/>
  <c r="A197" i="60" s="1"/>
  <c r="A202" i="60" s="1"/>
  <c r="A207" i="60" s="1"/>
  <c r="A64" i="61"/>
  <c r="A70" i="61"/>
  <c r="A75" i="61" s="1"/>
  <c r="A80" i="61" s="1"/>
  <c r="A85" i="61" s="1"/>
  <c r="A90" i="61" s="1"/>
  <c r="A96" i="61" s="1"/>
  <c r="A101" i="61" s="1"/>
  <c r="A106" i="61" s="1"/>
  <c r="A111" i="61" s="1"/>
  <c r="A116" i="61" s="1"/>
  <c r="A121" i="61" s="1"/>
  <c r="A126" i="61" s="1"/>
  <c r="A131" i="61" s="1"/>
  <c r="A136" i="61" s="1"/>
  <c r="A141" i="61" s="1"/>
  <c r="A146" i="61" s="1"/>
  <c r="A151" i="61" s="1"/>
  <c r="F294" i="58" l="1"/>
  <c r="F289" i="58"/>
  <c r="F284" i="58"/>
  <c r="F279" i="58"/>
  <c r="F274" i="58"/>
  <c r="F269" i="58"/>
  <c r="F264" i="58"/>
  <c r="F259" i="58"/>
  <c r="F254" i="58"/>
  <c r="F249" i="58"/>
  <c r="F244" i="58"/>
  <c r="F239" i="58"/>
  <c r="F234" i="58"/>
  <c r="F229" i="58"/>
  <c r="F224" i="58"/>
  <c r="F219" i="58"/>
  <c r="F218" i="58"/>
  <c r="F213" i="58"/>
  <c r="F212" i="58"/>
  <c r="F207" i="58"/>
  <c r="F202" i="58"/>
  <c r="F197" i="58"/>
  <c r="F192" i="58"/>
  <c r="F187" i="58"/>
  <c r="F182" i="58"/>
  <c r="F177" i="58"/>
  <c r="F176" i="58"/>
  <c r="F170" i="58"/>
  <c r="F165" i="58"/>
  <c r="F160" i="58"/>
  <c r="F155" i="58"/>
  <c r="F150" i="58"/>
  <c r="F145" i="58"/>
  <c r="F140" i="58"/>
  <c r="F139" i="58"/>
  <c r="F134" i="58"/>
  <c r="F129" i="58"/>
  <c r="F124" i="58"/>
  <c r="F119" i="58"/>
  <c r="F114" i="58"/>
  <c r="F109" i="58"/>
  <c r="F104" i="58"/>
  <c r="F99" i="58"/>
  <c r="F94" i="58"/>
  <c r="F89" i="58"/>
  <c r="F84" i="58"/>
  <c r="F79" i="58"/>
  <c r="F74" i="58"/>
  <c r="F69" i="58"/>
  <c r="F64" i="58"/>
  <c r="F59" i="58"/>
  <c r="F54" i="58"/>
  <c r="F49" i="58"/>
  <c r="F44" i="58"/>
  <c r="F39" i="58"/>
  <c r="F34" i="58"/>
  <c r="F29" i="58"/>
  <c r="F24" i="58"/>
  <c r="F19" i="58"/>
  <c r="A17" i="58"/>
  <c r="F14" i="58"/>
  <c r="A12" i="58"/>
  <c r="B14" i="57"/>
  <c r="F299" i="58" l="1"/>
  <c r="F304" i="58"/>
  <c r="A22" i="58"/>
  <c r="F308" i="58"/>
  <c r="F310" i="58" l="1"/>
  <c r="G14" i="57" s="1"/>
  <c r="G16" i="57" s="1"/>
  <c r="G6" i="57" s="1"/>
  <c r="F6" i="56" s="1"/>
  <c r="A27" i="58"/>
  <c r="A37" i="58" l="1"/>
  <c r="A32" i="58"/>
  <c r="A47" i="58"/>
  <c r="A42" i="58"/>
  <c r="A57" i="58" l="1"/>
  <c r="A52" i="58"/>
  <c r="A77" i="58" l="1"/>
  <c r="A62" i="58"/>
  <c r="A67" i="58"/>
  <c r="A72" i="58"/>
  <c r="A82" i="58" l="1"/>
  <c r="A87" i="58" l="1"/>
  <c r="A92" i="58" l="1"/>
  <c r="A97" i="58" s="1"/>
  <c r="A102" i="58" s="1"/>
  <c r="A107" i="58" s="1"/>
  <c r="A112" i="58" s="1"/>
  <c r="A117" i="58" s="1"/>
  <c r="A122" i="58" s="1"/>
  <c r="A127" i="58" s="1"/>
  <c r="A132" i="58" s="1"/>
  <c r="A137" i="58" s="1"/>
  <c r="A143" i="58" s="1"/>
  <c r="A148" i="58" s="1"/>
  <c r="A153" i="58" s="1"/>
  <c r="A158" i="58" s="1"/>
  <c r="A163" i="58" s="1"/>
  <c r="A168" i="58" s="1"/>
  <c r="A173" i="58" s="1"/>
  <c r="A180" i="58" s="1"/>
  <c r="A185" i="58" s="1"/>
  <c r="A190" i="58" s="1"/>
  <c r="A195" i="58" s="1"/>
  <c r="A200" i="58" s="1"/>
  <c r="A205" i="58" s="1"/>
  <c r="A210" i="58" s="1"/>
  <c r="A216" i="58" s="1"/>
  <c r="A222" i="58" s="1"/>
  <c r="A227" i="58" s="1"/>
  <c r="A232" i="58" s="1"/>
  <c r="A237" i="58" s="1"/>
  <c r="A242" i="58" s="1"/>
  <c r="A247" i="58" s="1"/>
  <c r="A252" i="58" s="1"/>
  <c r="A257" i="58" s="1"/>
  <c r="A262" i="58" s="1"/>
  <c r="A267" i="58" s="1"/>
  <c r="A272" i="58" s="1"/>
  <c r="A277" i="58" s="1"/>
  <c r="A282" i="58" s="1"/>
  <c r="A287" i="58" s="1"/>
  <c r="A292" i="58" s="1"/>
  <c r="A297" i="58" s="1"/>
  <c r="A302" i="58" s="1"/>
  <c r="A307" i="58" s="1"/>
  <c r="A192" i="50" l="1"/>
  <c r="F24" i="55" l="1"/>
  <c r="F19" i="55"/>
  <c r="F14" i="55"/>
  <c r="F9" i="55"/>
  <c r="A7" i="55"/>
  <c r="F97" i="54"/>
  <c r="F92" i="54"/>
  <c r="F87" i="54"/>
  <c r="F82" i="54"/>
  <c r="F77" i="54"/>
  <c r="F72" i="54"/>
  <c r="F67" i="54"/>
  <c r="F62" i="54"/>
  <c r="F57" i="54"/>
  <c r="F56" i="54"/>
  <c r="F51" i="54"/>
  <c r="F46" i="54"/>
  <c r="F41" i="54"/>
  <c r="F36" i="54"/>
  <c r="F31" i="54"/>
  <c r="F30" i="54"/>
  <c r="F24" i="54"/>
  <c r="F19" i="54"/>
  <c r="F14" i="54"/>
  <c r="F9" i="54"/>
  <c r="A7" i="54"/>
  <c r="F169" i="53"/>
  <c r="F168" i="53"/>
  <c r="F163" i="53"/>
  <c r="F158" i="53"/>
  <c r="F153" i="53"/>
  <c r="F148" i="53"/>
  <c r="F143" i="53"/>
  <c r="F138" i="53"/>
  <c r="F133" i="53"/>
  <c r="F128" i="53"/>
  <c r="F123" i="53"/>
  <c r="F118" i="53"/>
  <c r="F113" i="53"/>
  <c r="F112" i="53"/>
  <c r="F107" i="53"/>
  <c r="F102" i="53"/>
  <c r="F97" i="53"/>
  <c r="F92" i="53"/>
  <c r="F87" i="53"/>
  <c r="F82" i="53"/>
  <c r="F77" i="53"/>
  <c r="F72" i="53"/>
  <c r="F67" i="53"/>
  <c r="F62" i="53"/>
  <c r="F56" i="53"/>
  <c r="F55" i="53"/>
  <c r="F49" i="53"/>
  <c r="F44" i="53"/>
  <c r="F39" i="53"/>
  <c r="F34" i="53"/>
  <c r="F29" i="53"/>
  <c r="F24" i="53"/>
  <c r="F19" i="53"/>
  <c r="F14" i="53"/>
  <c r="F9" i="53"/>
  <c r="A7" i="53"/>
  <c r="F33" i="55" l="1"/>
  <c r="F29" i="55"/>
  <c r="F102" i="54"/>
  <c r="F106" i="54"/>
  <c r="F178" i="53"/>
  <c r="F174" i="53"/>
  <c r="A12" i="55"/>
  <c r="A17" i="55" s="1"/>
  <c r="A12" i="53"/>
  <c r="A12" i="54"/>
  <c r="A17" i="54" s="1"/>
  <c r="F35" i="55" l="1"/>
  <c r="G18" i="52" s="1"/>
  <c r="F108" i="54"/>
  <c r="G17" i="52" s="1"/>
  <c r="F180" i="53"/>
  <c r="G16" i="52" s="1"/>
  <c r="A22" i="54"/>
  <c r="A22" i="55"/>
  <c r="A27" i="55" s="1"/>
  <c r="A17" i="53"/>
  <c r="G19" i="52" l="1"/>
  <c r="G7" i="52" s="1"/>
  <c r="G9" i="52" s="1"/>
  <c r="A32" i="55"/>
  <c r="A22" i="53"/>
  <c r="A27" i="53"/>
  <c r="A27" i="54"/>
  <c r="A32" i="53" l="1"/>
  <c r="A34" i="54"/>
  <c r="A39" i="54"/>
  <c r="A37" i="53" l="1"/>
  <c r="A44" i="54"/>
  <c r="A49" i="54" s="1"/>
  <c r="A54" i="54" l="1"/>
  <c r="A42" i="53"/>
  <c r="A47" i="53" l="1"/>
  <c r="A52" i="53" s="1"/>
  <c r="A59" i="53" s="1"/>
  <c r="A65" i="53" s="1"/>
  <c r="A70" i="53" s="1"/>
  <c r="A75" i="53" s="1"/>
  <c r="A80" i="53" s="1"/>
  <c r="A85" i="53" s="1"/>
  <c r="A90" i="53" s="1"/>
  <c r="A95" i="53" s="1"/>
  <c r="A100" i="53" s="1"/>
  <c r="A105" i="53" s="1"/>
  <c r="A110" i="53" s="1"/>
  <c r="A116" i="53" s="1"/>
  <c r="A121" i="53" s="1"/>
  <c r="A126" i="53" s="1"/>
  <c r="A131" i="53" s="1"/>
  <c r="A136" i="53" s="1"/>
  <c r="A141" i="53" s="1"/>
  <c r="A146" i="53" s="1"/>
  <c r="A151" i="53" s="1"/>
  <c r="A156" i="53" s="1"/>
  <c r="A161" i="53" s="1"/>
  <c r="A166" i="53" s="1"/>
  <c r="A172" i="53" s="1"/>
  <c r="A177" i="53" s="1"/>
  <c r="A60" i="54"/>
  <c r="A65" i="54" s="1"/>
  <c r="A70" i="54"/>
  <c r="A75" i="54" s="1"/>
  <c r="A80" i="54" s="1"/>
  <c r="A85" i="54" s="1"/>
  <c r="A90" i="54" s="1"/>
  <c r="A95" i="54" s="1"/>
  <c r="A100" i="54" s="1"/>
  <c r="A105" i="54" s="1"/>
  <c r="F34" i="1" l="1"/>
  <c r="F39" i="1"/>
  <c r="F44" i="1"/>
  <c r="B14" i="42" l="1"/>
  <c r="F27" i="51"/>
  <c r="F23" i="51"/>
  <c r="F19" i="51"/>
  <c r="F15" i="51"/>
  <c r="F11" i="51"/>
  <c r="F189" i="50"/>
  <c r="F184" i="50"/>
  <c r="F179" i="50"/>
  <c r="F174" i="50"/>
  <c r="F169" i="50"/>
  <c r="C164" i="50"/>
  <c r="F164" i="50" s="1"/>
  <c r="C159" i="50"/>
  <c r="F159" i="50" s="1"/>
  <c r="F154" i="50"/>
  <c r="F149" i="50"/>
  <c r="F144" i="50"/>
  <c r="C139" i="50"/>
  <c r="F139" i="50" s="1"/>
  <c r="C134" i="50"/>
  <c r="F134" i="50" s="1"/>
  <c r="C129" i="50"/>
  <c r="F129" i="50" s="1"/>
  <c r="C124" i="50"/>
  <c r="F124" i="50" s="1"/>
  <c r="C119" i="50"/>
  <c r="F119" i="50" s="1"/>
  <c r="F114" i="50"/>
  <c r="C104" i="50"/>
  <c r="C109" i="50" s="1"/>
  <c r="F109" i="50" s="1"/>
  <c r="F99" i="50"/>
  <c r="F94" i="50"/>
  <c r="F89" i="50"/>
  <c r="C84" i="50"/>
  <c r="F84" i="50" s="1"/>
  <c r="C79" i="50"/>
  <c r="F79" i="50" s="1"/>
  <c r="C74" i="50"/>
  <c r="F74" i="50" s="1"/>
  <c r="C69" i="50"/>
  <c r="F69" i="50" s="1"/>
  <c r="C64" i="50"/>
  <c r="F64" i="50" s="1"/>
  <c r="C59" i="50"/>
  <c r="F59" i="50" s="1"/>
  <c r="C54" i="50"/>
  <c r="F54" i="50" s="1"/>
  <c r="C44" i="50"/>
  <c r="F44" i="50" s="1"/>
  <c r="C39" i="50"/>
  <c r="F39" i="50" s="1"/>
  <c r="C34" i="50"/>
  <c r="F34" i="50" s="1"/>
  <c r="F29" i="50"/>
  <c r="C24" i="50"/>
  <c r="C49" i="50" s="1"/>
  <c r="F49" i="50" s="1"/>
  <c r="F19" i="50"/>
  <c r="F14" i="50"/>
  <c r="F30" i="51" l="1"/>
  <c r="F24" i="50"/>
  <c r="F104" i="50"/>
  <c r="F295" i="1"/>
  <c r="F294" i="1"/>
  <c r="F289" i="1"/>
  <c r="F288" i="1"/>
  <c r="F283" i="1"/>
  <c r="F282" i="1"/>
  <c r="F193" i="50" l="1"/>
  <c r="F195" i="50" s="1"/>
  <c r="G14" i="42" s="1"/>
  <c r="B13" i="42"/>
  <c r="F203" i="1" l="1"/>
  <c r="F340" i="1" l="1"/>
  <c r="F335" i="1" l="1"/>
  <c r="F275" i="1" l="1"/>
  <c r="F145" i="1"/>
  <c r="F49" i="1" l="1"/>
  <c r="F19" i="1" l="1"/>
  <c r="F360" i="1" l="1"/>
  <c r="F355" i="1"/>
  <c r="F105" i="1"/>
  <c r="F100" i="1"/>
  <c r="F95" i="1"/>
  <c r="F90" i="1"/>
  <c r="F85" i="1"/>
  <c r="F80" i="1"/>
  <c r="F74" i="1"/>
  <c r="F69" i="1"/>
  <c r="F64" i="1"/>
  <c r="F24" i="1"/>
  <c r="F365" i="1" l="1"/>
  <c r="F350" i="1"/>
  <c r="F345" i="1"/>
  <c r="F330" i="1"/>
  <c r="F325" i="1"/>
  <c r="F320" i="1"/>
  <c r="F315" i="1"/>
  <c r="F310" i="1"/>
  <c r="F305" i="1"/>
  <c r="F300" i="1"/>
  <c r="A12" i="1" l="1"/>
  <c r="A17" i="1" l="1"/>
  <c r="F390" i="1"/>
  <c r="F385" i="1"/>
  <c r="F380" i="1"/>
  <c r="F375" i="1"/>
  <c r="F370" i="1"/>
  <c r="F276" i="1"/>
  <c r="F270" i="1"/>
  <c r="F265" i="1"/>
  <c r="F260" i="1"/>
  <c r="F255" i="1"/>
  <c r="F250" i="1"/>
  <c r="F245" i="1"/>
  <c r="F240" i="1"/>
  <c r="F235" i="1"/>
  <c r="F230" i="1"/>
  <c r="F229" i="1"/>
  <c r="F224" i="1"/>
  <c r="F223" i="1"/>
  <c r="F218" i="1"/>
  <c r="F213" i="1"/>
  <c r="F208" i="1"/>
  <c r="F198" i="1"/>
  <c r="F193" i="1"/>
  <c r="F188" i="1"/>
  <c r="F183" i="1"/>
  <c r="F178" i="1"/>
  <c r="F173" i="1"/>
  <c r="F172" i="1"/>
  <c r="F166" i="1"/>
  <c r="F165" i="1"/>
  <c r="F160" i="1"/>
  <c r="F155" i="1"/>
  <c r="F150" i="1"/>
  <c r="F140" i="1"/>
  <c r="F135" i="1"/>
  <c r="F130" i="1"/>
  <c r="F125" i="1"/>
  <c r="F120" i="1"/>
  <c r="F115" i="1"/>
  <c r="F110" i="1"/>
  <c r="F59" i="1"/>
  <c r="F54" i="1"/>
  <c r="F29" i="1"/>
  <c r="F14" i="1"/>
  <c r="F395" i="1" l="1"/>
  <c r="F404" i="1"/>
  <c r="F400" i="1"/>
  <c r="A22" i="1"/>
  <c r="A27" i="1" s="1"/>
  <c r="A32" i="1" l="1"/>
  <c r="F406" i="1"/>
  <c r="G13" i="42" s="1"/>
  <c r="G15" i="42" l="1"/>
  <c r="G6" i="42" s="1"/>
  <c r="F4" i="56" l="1"/>
  <c r="F7" i="56" s="1"/>
  <c r="A37" i="1"/>
  <c r="A42" i="1" l="1"/>
  <c r="A47" i="1" s="1"/>
  <c r="A52" i="1" l="1"/>
  <c r="A57" i="1" s="1"/>
  <c r="A62" i="1" l="1"/>
  <c r="A67" i="1" s="1"/>
  <c r="A72" i="1" l="1"/>
  <c r="A77" i="1" s="1"/>
  <c r="A83" i="1" s="1"/>
  <c r="A88" i="1" s="1"/>
  <c r="A93" i="1" s="1"/>
  <c r="A98" i="1" s="1"/>
  <c r="A103" i="1" s="1"/>
  <c r="A108" i="1" s="1"/>
  <c r="A113" i="1" s="1"/>
  <c r="A118" i="1" s="1"/>
  <c r="A123" i="1" s="1"/>
  <c r="A128" i="1" s="1"/>
  <c r="A133" i="1" s="1"/>
  <c r="A138" i="1" s="1"/>
  <c r="A143" i="1" s="1"/>
  <c r="A148" i="1" s="1"/>
  <c r="A153" i="1" s="1"/>
  <c r="A158" i="1" s="1"/>
  <c r="A163" i="1" s="1"/>
  <c r="A169" i="1" l="1"/>
  <c r="A176" i="1" s="1"/>
  <c r="A181" i="1" s="1"/>
  <c r="A186" i="1" s="1"/>
  <c r="A191" i="1" s="1"/>
  <c r="A196" i="1" s="1"/>
  <c r="A201" i="1" l="1"/>
  <c r="A206" i="1" s="1"/>
  <c r="A211" i="1" l="1"/>
  <c r="A216" i="1" s="1"/>
  <c r="A221" i="1" s="1"/>
  <c r="A227" i="1" s="1"/>
  <c r="A233" i="1" s="1"/>
  <c r="A238" i="1" s="1"/>
  <c r="A243" i="1" l="1"/>
  <c r="A248" i="1" s="1"/>
  <c r="A253" i="1" s="1"/>
  <c r="A258" i="1" l="1"/>
  <c r="A263" i="1" s="1"/>
  <c r="A268" i="1" s="1"/>
  <c r="A273" i="1" s="1"/>
  <c r="A279" i="1" s="1"/>
  <c r="A286" i="1" l="1"/>
  <c r="A292" i="1" s="1"/>
  <c r="A298" i="1" s="1"/>
  <c r="A303" i="1" s="1"/>
  <c r="A308" i="1" s="1"/>
  <c r="A313" i="1" s="1"/>
  <c r="A318" i="1" s="1"/>
  <c r="A323" i="1" s="1"/>
  <c r="A328" i="1" s="1"/>
  <c r="A333" i="1" l="1"/>
  <c r="A338" i="1" s="1"/>
  <c r="A343" i="1" s="1"/>
  <c r="A348" i="1" s="1"/>
  <c r="A353" i="1" s="1"/>
  <c r="A358" i="1" s="1"/>
  <c r="A363" i="1" s="1"/>
  <c r="A368" i="1" l="1"/>
  <c r="A373" i="1" s="1"/>
  <c r="A378" i="1" s="1"/>
  <c r="A383" i="1" s="1"/>
  <c r="A388" i="1" s="1"/>
  <c r="A393" i="1" l="1"/>
  <c r="A398" i="1" s="1"/>
  <c r="A403" i="1" s="1"/>
</calcChain>
</file>

<file path=xl/sharedStrings.xml><?xml version="1.0" encoding="utf-8"?>
<sst xmlns="http://schemas.openxmlformats.org/spreadsheetml/2006/main" count="1228" uniqueCount="453">
  <si>
    <t>Z. ŠT.</t>
  </si>
  <si>
    <t>kos</t>
  </si>
  <si>
    <t>SKUPAJ:</t>
  </si>
  <si>
    <t xml:space="preserve">R E K A P I T U L A C I J A </t>
  </si>
  <si>
    <t>investicija</t>
  </si>
  <si>
    <t>( m )</t>
  </si>
  <si>
    <t xml:space="preserve">POPIS MATERIALA IN DEL S PREDRAČUNOM </t>
  </si>
  <si>
    <t>GRADBENA DELA</t>
  </si>
  <si>
    <t>KOLIČINA</t>
  </si>
  <si>
    <t>ENOTA</t>
  </si>
  <si>
    <t>Zakoličba</t>
  </si>
  <si>
    <t>Prometni znak</t>
  </si>
  <si>
    <t>Zid - nearmiran beton</t>
  </si>
  <si>
    <t>Žična ograja</t>
  </si>
  <si>
    <t>Asfalt na pločniku - rezanje in rušenje</t>
  </si>
  <si>
    <t>Asfalt na vozišču - rezanje in rušenje</t>
  </si>
  <si>
    <t xml:space="preserve">Rezanje, rušenje in odstranitev asfalta na pločniku, z vsemi manipulacijami, z odvozom na stalno deponijo in vključno s pristojbino. </t>
  </si>
  <si>
    <t>Rezkanje asfaltbetona</t>
  </si>
  <si>
    <t>Geotekstilna mreža</t>
  </si>
  <si>
    <t>Betonski tlak</t>
  </si>
  <si>
    <t>Granitne kocke - obroba</t>
  </si>
  <si>
    <t>Okrasno grmičevje in rože</t>
  </si>
  <si>
    <t>Živa meja</t>
  </si>
  <si>
    <t>Kanalizacijske zveze</t>
  </si>
  <si>
    <t>Planiranje dna jarka z natančnostjo +,- 3 cm.</t>
  </si>
  <si>
    <t>Planiranje dna jarka</t>
  </si>
  <si>
    <t>Odvoz in dovoz materiala</t>
  </si>
  <si>
    <t>Odvoz odvečnega izkopanega materiala, z vsemi manipulacijami na stalno deponijo, vključno s pristojbino.</t>
  </si>
  <si>
    <t>Odvoz materiala</t>
  </si>
  <si>
    <t>Opozorilni trak</t>
  </si>
  <si>
    <t>Prehod za pešce</t>
  </si>
  <si>
    <t>Prehod za pešce in osebna vozila</t>
  </si>
  <si>
    <t>Zasip - obstoječi izkopani material</t>
  </si>
  <si>
    <t>Prečni prekop vozišča - betoniranje</t>
  </si>
  <si>
    <t>Rušenje betonskega sloja nad PVC folijo na prečnih prekopih, debeline do 10 cm in odvozom na deponijo izvajalca.</t>
  </si>
  <si>
    <t>Prečni prekop vozišča - rušenje betona</t>
  </si>
  <si>
    <t>Zavarovanje in nadzor podzemnih instalacij</t>
  </si>
  <si>
    <t>Stroški zapore ceste, prometna signalizacija in osvetlitev zapore - ocena.
(obračun po dejanskih stroških oz. po m)</t>
  </si>
  <si>
    <t>Nepredvidena dela odobrena s strani nadzora in obračunana po analizi cen v skladu s kalkulativnimi elementi.</t>
  </si>
  <si>
    <t>Rezanje, rušenje in odstranitev asfalta na vozišču, z vsemi manipulacijami, z odvozom na stalno deponijo in vključno s pristojbino.</t>
  </si>
  <si>
    <t>a) strojni izkop</t>
  </si>
  <si>
    <t>b) ročni izkop</t>
  </si>
  <si>
    <t xml:space="preserve">
OPIS POSTAVKE
</t>
  </si>
  <si>
    <t>kg</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</si>
  <si>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</si>
  <si>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</si>
  <si>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</si>
  <si>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</si>
  <si>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</si>
  <si>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</si>
  <si>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</si>
  <si>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</si>
  <si>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</si>
  <si>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</si>
  <si>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Steber javne razsvetljave, cestne signalizacije</t>
  </si>
  <si>
    <t>Rušenje zidu iz nearmiranega betona, z vsemi manipulacijami, z odvozom v raztresenem stanju na stalno deponijo, vključno s pristojbino in ponovna postavitev.</t>
  </si>
  <si>
    <t>Rušenje betonskih površin (betonskih tlakov, koritnic…) debeline do 10cm, z vsemi manipulacijami, z odvozom ruševin na stalno deponijo, vključno s pristojbino in ponovna izdelava tlaka. (tlak je zalikan s fino cementno malto C 12/15).</t>
  </si>
  <si>
    <t>Varovanje gradbene jame proti porušitvi - opaženje</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</si>
  <si>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</si>
  <si>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</si>
  <si>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</si>
  <si>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</si>
  <si>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</si>
  <si>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Vzdolžno varovanje - beton</t>
  </si>
  <si>
    <r>
      <t>Vzdolžno varovanje energetskih vodov (optični in elektro kabli, vodovod, plin) kompletno z obešanjem, podpiranjem, varovanjem ter vzpostavitvijo v prvotno stanje (</t>
    </r>
    <r>
      <rPr>
        <b/>
        <sz val="10"/>
        <rFont val="Arial"/>
        <family val="2"/>
        <charset val="238"/>
      </rPr>
      <t>obbetoniranje cevi z betonom</t>
    </r>
    <r>
      <rPr>
        <sz val="10"/>
        <rFont val="Arial"/>
        <family val="2"/>
        <charset val="238"/>
      </rPr>
      <t xml:space="preserve"> ter polaganje opozorilnega traku)</t>
    </r>
  </si>
  <si>
    <t>Ročno rušenje betona</t>
  </si>
  <si>
    <t>Ročno rušenje betonov nad obstoječimi kabelskimi instalacijami, z nakladanjem ruševin in odvozom na stalno deponijo, s stroškom deponijskega prostora.</t>
  </si>
  <si>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</si>
  <si>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</si>
  <si>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Prečno varovanje - beton</t>
  </si>
  <si>
    <t>Prečno križanje in varovanje energetskih vodov (optični, telefonski in elektro kabli) kompletno z obešanjem, podpiranjem, varovanjem ter vzpostavitvijo v prvotno stanje (obbetoniranje cevi z betonom ter polaganje opozorilnega traku)</t>
  </si>
  <si>
    <t>Ročno rušenje asfalta zaradi korenin</t>
  </si>
  <si>
    <t>Ročno rušenje asfalta v območju korenin z nakladanjem na kamion po navodilih arborista.</t>
  </si>
  <si>
    <t>Površinski odkop humusa - odvoz na deponijo</t>
  </si>
  <si>
    <t xml:space="preserve">Površinski odkop humusa debeline do 30 cm, z vsemi manipulacijami, z odvozom na začasno deponijo, dovozom, razstiranjem, planiranjem, posejanjem travnatega semena in negovanjem do vzklitja. </t>
  </si>
  <si>
    <t xml:space="preserve">Površinski odkop humusa debeline do 30 cm, z odlaganjem na rob izkopa, premet do 10 m od gradbene jame z vsemi manipulacijami. Strojno razgrinjanje in fino ročno planiranje humusa, ponovna zatravitev v povprečni deb. 20 cm z odrivom ali s premetom materiala do 10 m. </t>
  </si>
  <si>
    <t>Odstranitev obstoječih rož in strojni posek grmičevja z ročno motorno žago z zlaganjem v gomile nakladanjem na prevozno sredstvo in odvozom na stalno deponijo, vključno s pristojbino. Ponovna zasaditev okrasnega grmičevja in rož.</t>
  </si>
  <si>
    <t>Izkop žive meje višine do 2,0 m z nakladanjem na kamion in z odvozom na deponijo, vključno s pristojbino in ponovna zasaditev žive meje.</t>
  </si>
  <si>
    <t>Grmovje</t>
  </si>
  <si>
    <t xml:space="preserve">Strojno in ročno obsekovanje rastlinja debeline do 50 mm ob gradbeni jami z nakladanjem na kamion in odvozom na stalno deponijo, vključno s pristojbino. </t>
  </si>
  <si>
    <t>Drevo - varovanje</t>
  </si>
  <si>
    <t>Iskanje, varovanje korenin drevesa glede na določila arborističnih smernic in nadzora arbostista na terenu.</t>
  </si>
  <si>
    <t>do 4 cm (fini asfalt)</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</si>
  <si>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</si>
  <si>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</si>
  <si>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</si>
  <si>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</si>
  <si>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r>
      <rPr>
        <b/>
        <sz val="10"/>
        <rFont val="Arial"/>
        <family val="2"/>
        <charset val="238"/>
      </rPr>
      <t>bitudrobir:</t>
    </r>
    <r>
      <rPr>
        <sz val="10"/>
        <rFont val="Arial"/>
        <family val="2"/>
        <charset val="238"/>
      </rPr>
      <t xml:space="preserve"> vezana nosilna zmes AC 32 base B 50/70 A2, d = 8 cm</t>
    </r>
  </si>
  <si>
    <r>
      <rPr>
        <b/>
        <sz val="10"/>
        <rFont val="Arial"/>
        <family val="2"/>
        <charset val="238"/>
      </rPr>
      <t>asfaltbeton:</t>
    </r>
    <r>
      <rPr>
        <sz val="10"/>
        <rFont val="Arial"/>
        <family val="2"/>
        <charset val="238"/>
      </rPr>
      <t xml:space="preserve"> vezana obrabno zaporna plast AC 11 surf B 50/70 A2, d = 4 cm</t>
    </r>
  </si>
  <si>
    <t>Asfalt - vgradnja pločnik širine nad 2,0 m - 8 cm</t>
  </si>
  <si>
    <t>pločnik:</t>
  </si>
  <si>
    <r>
      <rPr>
        <b/>
        <sz val="10"/>
        <rFont val="Arial"/>
        <family val="2"/>
        <charset val="238"/>
      </rPr>
      <t>bitudrobir:</t>
    </r>
    <r>
      <rPr>
        <sz val="10"/>
        <rFont val="Arial"/>
        <family val="2"/>
        <charset val="238"/>
      </rPr>
      <t xml:space="preserve"> vezana nosilna zmes AC 22 base B 70/100 A4, d = 5 cm</t>
    </r>
  </si>
  <si>
    <t>Protiprašna zaščita</t>
  </si>
  <si>
    <t>Rušenje obrobe iz granitnih kock vseh vrst, s čiščenjem, odlaganjem na deponijo ob gradbišču in ponovna vgradnja na betonsko podlago C 12/15 (0,05m3/m).</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</si>
  <si>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</si>
  <si>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</si>
  <si>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</si>
  <si>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</si>
  <si>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Rušenje obrobe iz granitnih robnikov vseh vrst, s čiščenjem, odlaganjem na deponijo ob gradbišču in ponovna vgradnja na betonsko podlago C 12/15 (0,05m3/m).</t>
  </si>
  <si>
    <t>Obbetoniranje pokrovov</t>
  </si>
  <si>
    <t>Postavitev pokrovov 60/60 cm ali fi 60 na novo višino nivelete asfalta, z obbetoniranjem, vsemi pomožnimi deli in materialom</t>
  </si>
  <si>
    <t>Obbetoniranje kap</t>
  </si>
  <si>
    <t>Postavitev vodovodnih ali plinskih kap na višino nivelete asfalta, z obbetoniranjem, vsemi pomožnimi deli in materialom</t>
  </si>
  <si>
    <t>Kombinirani izkop - odvoz na deponijo</t>
  </si>
  <si>
    <t>Kombinirani izkop - odmet ob rob jarka</t>
  </si>
  <si>
    <t>Zasip - tamponski material - 0/32 mm</t>
  </si>
  <si>
    <t>Zasip - tamponski material - 0/63 mm</t>
  </si>
  <si>
    <t>Odvoz in dovoz izkopanega materiala, z vsemi manipulacijami na oz. iz začasne deponije, vključno s pristojbino.</t>
  </si>
  <si>
    <t>Prehod za osebna in tovorna vozila 40 t</t>
  </si>
  <si>
    <t>Betoniranje prečnih prekopov vozišča debeline d=30cm+10cm z betonom C 12/15 (po posebnem detajlu prečnega prekopa vozišča). Dobava in polaganje PVC folije pri betoniranju prečnega prehoda vozišča.</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</si>
  <si>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</si>
  <si>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</si>
  <si>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Površinski odkop humusa - rob jarka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</si>
  <si>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</si>
  <si>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</si>
  <si>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 xml:space="preserve">Izdelava, vzdrževanje med gradnjo in odstranitev začasnih lesenih prehodov za pešce v širini 1.25 m, z zaščitno ograjo na obeh straneh prehoda. </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</si>
  <si>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</si>
  <si>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 xml:space="preserve">Izdelava, vzdrževanje med gradnjo in odstranitev začasnih prehodov širine 7,0 m za motorna osebna vozila ter tovornjake do nosilnosti 40 t, z zaščitno ograjo na obeh straneh prehoda in signalizacijo v skladu z veljavnimi predpisi. Izvajalec mora predložiti ustrezni statični izračun prehoda. </t>
  </si>
  <si>
    <t xml:space="preserve">S K U P A J - A : </t>
  </si>
  <si>
    <t xml:space="preserve">S K U P A J - B : </t>
  </si>
  <si>
    <t xml:space="preserve">Kombinirani izkop jarka za cevovod v terenu III-V kategorije, globine do 2,0 m, z odmetom na rob jarka oz. na začasno deponijo na gradbišču. </t>
  </si>
  <si>
    <t xml:space="preserve">Ročni izkop - poglobitev jarka </t>
  </si>
  <si>
    <t>OZN.</t>
  </si>
  <si>
    <t>II</t>
  </si>
  <si>
    <t>I</t>
  </si>
  <si>
    <t>vrednost
( EUR )</t>
  </si>
  <si>
    <t>Demontaža oziroma zavarovanje vse prometne signalizacije in prometne opreme (steber javne razsvetljave, steber cestne signalizacije), deponiranje ob trasi z zavarovanjem oziroma odvozom v skladišče oz. začasno deponijo in ponovna vgradnja. Odklop in ponovna priključitev na omrežje napajanja izvedena s strani upravljalca cestne signalizacije.</t>
  </si>
  <si>
    <t xml:space="preserve">Odstranitev in ponovna postavitev žične ograje do višine 2 metra, z deponiranjem ob trasi, zavarovanjem pred poškodbo, vključno z nosilnimi in podpornimi stebrički, vrati in vezno žico. </t>
  </si>
  <si>
    <t>Dobava in polaganje geotekstilne mreže na stiku med starim in novim asfaltom, širine 1,85m.</t>
  </si>
  <si>
    <t>Asfalt - vgradnja vozišče 12 cm</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</si>
  <si>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</si>
  <si>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</si>
  <si>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</si>
  <si>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A - GLAVNI VROČEVODI</t>
  </si>
  <si>
    <t>trasa in lokacija</t>
  </si>
  <si>
    <t>oznaka vročevoda</t>
  </si>
  <si>
    <t>dolžina
vročevoda</t>
  </si>
  <si>
    <t>VSI STROŠKI, POVEZANI Z ZAVAROVANJEM GRADBIŠČA, MORAJO BITI ZAJETI V ENOTNIH CENAH.</t>
  </si>
  <si>
    <t>OPOMBA:</t>
  </si>
  <si>
    <t>Vzdrževanje vseh prekopanih javnih površin v času od rušitve asfalta do vzpostavitve v prvotno stanje, ki zajema polivanje - protiprašna zaščita, dosip udarnih jam, utrjevanje in planiranje, vključno z dobavo materiala in delom.</t>
  </si>
  <si>
    <t>Ročni izkop jarka za cevovod v območju varjenja cevovoda, v terenu III - IV kategorije, z odmetom na rob jarka (0,2 m3/varjeni spoj).</t>
  </si>
  <si>
    <t>Izdelava posteljice in ročni obsip cevi z dopeljanim peskom zrnatosti od 0..4 mm (po detajlu iz projekta), ter ročno nabijanje v slojih do potrebne zbitosti.</t>
  </si>
  <si>
    <t>Odstranitev prometnega znaka, obvestilne table, z deponiranjem ob trasi, zavarovanje pred poškodbo in ponovna postavitev.</t>
  </si>
  <si>
    <t>Dobava in polaganje opozorilnega PVC traku.</t>
  </si>
  <si>
    <t>Rušenje obstoječe kinete</t>
  </si>
  <si>
    <t>Odkrivanje krovnih plošč, rušenje sten in kjer je potrebno tudi dna obstoječe kinete. Kjer ostane dno, se dno očisti in pripravi za vgradnjo predizoliranega vročevoda po isti trasi.
Nakladanje in odvoz na stalno deponijo s plačilom pristojbine.</t>
  </si>
  <si>
    <t>Kineta  - odpiranje in zapiranje</t>
  </si>
  <si>
    <t>Odstranitev obstoječih krovnih plošč (upoštevati tudi dovaritev 4 kom dvižnih zank na ploščo, fi 22 mm), odvozom na začasno deponijo, vključno s pristojbino, čiščenje ter pregled sten in plošč na lokaciji.Polaganje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- 2,3 m2/m. Izolirati  je treba tudi zunaji stik med steno in ploščo, vsaj 20 cm pod naležno površino. Sledi vgradnja dodatne zaščite hidroizolacije s točkovno folijo, napr. Tefond - Isostud, 2,3 m2/m ter vgradnja peščene zaščite  d= 5 cm s peskom zrnavosti 0-10 mm, 1,5 m2/m.</t>
  </si>
  <si>
    <t>Pokrovi so naslednjih dimenzij:</t>
  </si>
  <si>
    <t xml:space="preserve">Odstranitev pokrovov kinete </t>
  </si>
  <si>
    <t>Odstranitev obstoječih krovnih plošč (upoštevati tudi dovaritev 4 kom dvižnih zank na ploščo, fi 22 mm), odvozom na stalno deponijo, vključno s pristojbino.</t>
  </si>
  <si>
    <t>Izdelava novih krovnih plošč</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</si>
  <si>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- 2,5 m2/m. Izolirati  je treba tudi zunaji stik med steno in ploščo, vsaj 20 cm pod naležno površino. Sledi vgradnja dodatne zaščite hidroizolacije s točkovno folijo, napr.Tefond- Isostud, 2,5 m2/m ter vgradnja peščene zaščite  d= 5 cm s peskom zrnavosti 0-10 mm, 1,5 m2/m.</t>
  </si>
  <si>
    <t>Zapolnitev vrzeli med AB pokrovi kinet</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</si>
  <si>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</si>
  <si>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Ročno rušenje AB talne plošče kinete na mestih poškodb vročevodnih cevi ter vzpostavitev v prvotno stanje</t>
  </si>
  <si>
    <t>Izdelava AB sten kinete</t>
  </si>
  <si>
    <t>Izdelava AB talne plošče</t>
  </si>
  <si>
    <t>Kineta</t>
  </si>
  <si>
    <t>kpl</t>
  </si>
  <si>
    <t>Vreča s peskom</t>
  </si>
  <si>
    <t>Dobava in polaganje vreče s peskom, dimenzije 80 x 40 x 10 cm, na razdalji 3 m, kot pomoč pri montaži cevi.</t>
  </si>
  <si>
    <t>Zaščitna cev-optika</t>
  </si>
  <si>
    <r>
      <t>Dobava in polaganje PE mikrocevi za polaganje optičnih vlaken dim.</t>
    </r>
    <r>
      <rPr>
        <b/>
        <sz val="10"/>
        <rFont val="Arial"/>
        <family val="2"/>
        <charset val="238"/>
      </rPr>
      <t>16/12 mm</t>
    </r>
    <r>
      <rPr>
        <sz val="10"/>
        <rFont val="Arial"/>
        <family val="2"/>
        <charset val="238"/>
      </rPr>
      <t>, položena v zemljo zunaj vročevodne kinete (ob kineti), vključno s postavitvijo betonskega jaška fi60. V betonskem jašku se pusti 2 m zaščitne cevi, za izvedbo zaključka in navezavo naprej.</t>
    </r>
  </si>
  <si>
    <t>Opozorilni trak - optika</t>
  </si>
  <si>
    <t>Dobava in polaganje opozorilnega PVC traku, za položitev nad zaščitni cevjo optike.</t>
  </si>
  <si>
    <t>Zasip - posteljica - optika</t>
  </si>
  <si>
    <t>Izdelava posteljice in ročni obsip zaščitne cevi za optiko z dopeljanim peskom zrnatosti od 0..4 mm (po detajlu iz projekta), ter ročno nabijanje v slojih do potrebne zbitosti.</t>
  </si>
  <si>
    <t>Razbremenilna AB plošča</t>
  </si>
  <si>
    <t xml:space="preserve">Zasip z obstoječim materialom do višine potrebne za končno ureditev terena, s komprimiranjem v slojih deb. 20 - 30 cm do predpisane zbitosti in planiranje površine s točnostjo +- 1,0 cm </t>
  </si>
  <si>
    <t xml:space="preserve">Rezkanje asfaltnega cestišča v debelini obstoječega asfalta s poravnanjem, zavaljanjem, zarezom in zagotovitev prevoznosti do končne ureditve ali rušenje debeline do 11 cm v potrebni širini,z zarezom, odvozom na stalno deponijo, vključno s pristojbino. </t>
  </si>
  <si>
    <t>Kombinirani izkop jarka za cevovod v terenu III-V kategorije, globine do 2,0 m z direktnim nakladanjem na kamion in odvozom na stalno deponijo, vključno s pristojbino.</t>
  </si>
  <si>
    <t>GLAVNI VROČEVOD T2600, DN350/560</t>
  </si>
  <si>
    <t>ROŽIČEVA ULICA</t>
  </si>
  <si>
    <t>varovanje - podpiranje po potrebi</t>
  </si>
  <si>
    <t>Varovanje - podpiranje betonskega stebra</t>
  </si>
  <si>
    <t>Varovanje - podpiranje betonskega stebra pri izkopu v njegovi bližini za zaščito pred porušitvijo.
Po končanem izkopu se izvede ojačitev podzemnega dela zidu z betonsko plombo.</t>
  </si>
  <si>
    <t>Betonski stebriček</t>
  </si>
  <si>
    <t>Odstranitev betonskega stebrička, deponiranje ob trasi, zavarovanje pred poškodbo in ponovna postavitev.</t>
  </si>
  <si>
    <t>Lesena ograja</t>
  </si>
  <si>
    <t>kineta 66x43 cm</t>
  </si>
  <si>
    <t>kineta 138x75 cm</t>
  </si>
  <si>
    <t>138x75 - deb. 14cm in vel. 166 x 100 cm</t>
  </si>
  <si>
    <t>Ročno rušenje AB sten kinete na mestih poškodb vročevodnih cevi ter vzpostavitev v prvotno stanje - L = cca 1,0 m</t>
  </si>
  <si>
    <t xml:space="preserve">Ročno rušenje obstoječih armirano sten kinet debeline 0,14cm, višine 0,75m ter nakladanje in odvoz na trajno deponijo z stroški deponije. </t>
  </si>
  <si>
    <t>Ročno rušenje obstoječega armirano dna kinet debeline 0,16cm, širine 1,38m ter nakladanje in odvoz na trajno deponijo z stroški deponije.</t>
  </si>
  <si>
    <t>Izdelava sten kinete deb 14 cm, višine 75 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</si>
  <si>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Izdelava točkovnih AB talnih plošč kinet deb. 0,16m, širine 1,38m na mestu porušitev obstoječih sten zaradi zamenjave vročevodnih cevi. Upoštevati dobavo in vgradnjo sider l=0,5 m, čiščenje z visokotlačnim čistilcem in premaz z emulzijo, zalivanje sider s kemično ampulo, izdelava opaža vezi ter dobava in ročna vgradnja betona C 25/30.</t>
  </si>
  <si>
    <t>Rušenje obstoječega jaška</t>
  </si>
  <si>
    <t>Rušenje obstoječega jaška št. 176.
Odkrivanje pokrova in stropa, rušenje sten in tal jaška.
Nakladanje in odvoz na stalno deponijo s plačilom pristojbine.</t>
  </si>
  <si>
    <t>Sanacija prehoda kineta - AB zid</t>
  </si>
  <si>
    <t>Sanacija vstopa kinete v jašek skozi armiranobetonski zid,  odvoz odpadnega materiala na stalno deponijo. Izvedba hidroizolacije z izolacijskim materialom - Izotekt T4 in zaščito izolacije.</t>
  </si>
  <si>
    <t>Zapora ceste - signalizacija</t>
  </si>
  <si>
    <t xml:space="preserve">Odstranitev in ponovna postavitev lesene ograje do višine 1,5 metra, z deponiranjem ob trasi, zavarovanjem pred poškodbo, vključno z nosilnimi in podpornimi stebrički. </t>
  </si>
  <si>
    <t>Granitni robniki - obstoječi</t>
  </si>
  <si>
    <t>Granitni robniki - novi</t>
  </si>
  <si>
    <t>Rušenje obrobe iz granitnih robnikov vseh vrst na betonski podlagi z nakladanjem na kamion in z odvozom na stalno gradbeno deponijo, vključno s pristojbino. Vgradnja novih granitnih robnikov na betonsko podlago C 12/15 (0,05 m3/m).</t>
  </si>
  <si>
    <t>Zasip - posteljica</t>
  </si>
  <si>
    <t>pribl. 170x75 - deb. 15cm in vel. pribl. 200 x 100 cm</t>
  </si>
  <si>
    <t>Dobava in namestitev montažne armiranobetonske plošče iz MB 30 za namestitev nad vročevod zaradi razbremenitve.
mrežna armatura: 90 kg/m3
debelina: 15 cm
dolžina: 2,5 m
širina: 2.2 m</t>
  </si>
  <si>
    <t>vgradnja po potrebi na območjih, kjer je višina nadkritja nad novimi predizoliranimi cevmi manjša od 70 cm</t>
  </si>
  <si>
    <t>Obnova kinete 138x75 cm na mestu priklopa vročevoda
na obstoječe omrežje v križišču s Kajuhovo ulico</t>
  </si>
  <si>
    <t>Gradbena sanacija sten in tal kinete:
- čiščenje in pranje z vodo pod tlakom
- odstranjevanje poškodovanega betona
- dobava in nanos paropropustnega CO2 zapornega premaza skupaj s pripravo površine (notranjost kinete)
- čiščenje in sanacija armature
- premaz z emulzijo
- omet sten z dvokomponentno sanacijsko malto
- sanacija tlaka z zaribanim betonom.
Z vsemi manipulacijami, z odvozom porušenega v raztresenem stanju na stalno deponijo, vključno s pristojbino.</t>
  </si>
  <si>
    <t>Obnova po potrebi in v soglasju z nadzorom JPE</t>
  </si>
  <si>
    <r>
      <t>Izdelava kinete vel. (pribl.) 170 x 75 cm. Betoniranje podložnega betona C12/15, deb. 5 cm; 0,05 m</t>
    </r>
    <r>
      <rPr>
        <vertAlign val="superscript"/>
        <sz val="10"/>
        <rFont val="Arial"/>
        <family val="2"/>
        <charset val="238"/>
      </rPr>
      <t>3</t>
    </r>
    <r>
      <rPr>
        <sz val="10"/>
        <rFont val="Arial"/>
        <family val="2"/>
        <charset val="238"/>
      </rPr>
      <t>/m. Dobava in polaganje armatur za kineto; 5,0 kg/m. Betoniranje dna in sten kinete z betonom C25/30; 0,180 m</t>
    </r>
    <r>
      <rPr>
        <vertAlign val="superscript"/>
        <sz val="10"/>
        <rFont val="Arial"/>
        <family val="2"/>
        <charset val="238"/>
      </rPr>
      <t>3</t>
    </r>
    <r>
      <rPr>
        <sz val="10"/>
        <rFont val="Arial"/>
        <family val="2"/>
        <charset val="238"/>
      </rPr>
      <t>/m. Izdelava in odstranitev dvostranskega opaža sten kinete; 1,80 m2/m. Dobava in polaganje krovnih plošč za ravni del in zavoje kinete iz betona C25/30. Zalitje vseh stikov in odkrušenih mest s plastificirano - akrilno malto. Izdelava hidroizolacije nad krovnimi površinami z eno plastjo Izotekta T4 na predhodni premaz Ibitola. Izdelava zaščitnega sloja nad izolacijo deb. 5 cm s peskom zrnatosti od 0 do 10 mm; 0,8 m2/m.</t>
    </r>
  </si>
  <si>
    <t>OBNOVA VROČEVODA T2600 IN PLINOVODA N13130  PO ROŽIČEVI ULICI</t>
  </si>
  <si>
    <t>T2600</t>
  </si>
  <si>
    <t>T2600  - JA176</t>
  </si>
  <si>
    <t>GLAVNI VROČEVOD T2600</t>
  </si>
  <si>
    <t>JAŠEK JA 176 Rožičeva</t>
  </si>
  <si>
    <t>CENA/ENOTO</t>
  </si>
  <si>
    <t xml:space="preserve">Rezanje asfalta  </t>
  </si>
  <si>
    <t>Rezanje asfalta deb. do 10 cm.</t>
  </si>
  <si>
    <t>m1</t>
  </si>
  <si>
    <t xml:space="preserve">Rušenje asfalta </t>
  </si>
  <si>
    <t>Rušenje asfalta pločnika deb. do 5 cm z nakladanjem in odvozom na stalno deponijo.</t>
  </si>
  <si>
    <t>m2</t>
  </si>
  <si>
    <t>Strojni izkop zemljine</t>
  </si>
  <si>
    <t>Strojni zkop zemljine v III. - IV.  Kat. Za izvedbo novega jaška z nakladanjem na kamion za odvoz na deponijo. Odvoz obračunan posebej</t>
  </si>
  <si>
    <t>m3</t>
  </si>
  <si>
    <t xml:space="preserve">Ročni izkop zemljine </t>
  </si>
  <si>
    <t>Ročni izkop zemljine v III. - IV.  Kat.  z odmetavanjem na rob izkopa ali nakladanjem na kamion za odvoz na deponijo. Odvoz obračunan posebej</t>
  </si>
  <si>
    <t>Zasip z drobljenim materialom</t>
  </si>
  <si>
    <t>Zasip jaška in kinet z drobljenim materialom vključno z razgrinjanjem, planiranjem in utrjevanjem po plasteh do potrebne zbitosti.</t>
  </si>
  <si>
    <t>Tampon</t>
  </si>
  <si>
    <t>Zasip z drobljenim materialom kot podlaga asfaltnih površin, vključno z razgrinjanjem, planiranjem in utrjevanjem po plasteh do potrebne zbitosti.</t>
  </si>
  <si>
    <t>Planiranje dna izkopa</t>
  </si>
  <si>
    <t>Planiranje dna izkopa za izdelavo podložnega betona temeljne plošče novega jaška</t>
  </si>
  <si>
    <t>Nakladanje in odvoz</t>
  </si>
  <si>
    <t>Nakladanje in odvoz izkopanega materiala na stalno deponijo.</t>
  </si>
  <si>
    <t>Podložni beton</t>
  </si>
  <si>
    <t>Izdelava podložnega betona temeljne plošče jaška v debelini 7-10 cm iz pustega betona C 12/15,</t>
  </si>
  <si>
    <t>Opaž roba temeljne plošče in poglobitve</t>
  </si>
  <si>
    <t>Izdelava enostranskega opaža za rob temeljne plošče in poglobitve  v jašku</t>
  </si>
  <si>
    <t>Dvostranski opaž sten jaška</t>
  </si>
  <si>
    <t>Izdelava dvostranskega opaža sten jaška.</t>
  </si>
  <si>
    <t>Opaž škatel za odprtine za cevi</t>
  </si>
  <si>
    <t>Izdelava opaža škatel za odprtine v stenah jaška za prehod  - odprtine za kineto in cevi.</t>
  </si>
  <si>
    <t>Opaž škatel za odprtine za kinete</t>
  </si>
  <si>
    <t>Izdelava opaža škatel za odprtine v stenah jaška za kineto</t>
  </si>
  <si>
    <t>Beton temeljne plošče jaška</t>
  </si>
  <si>
    <t>Strojno vgrajevanje betona v armirane konstrukcije preseka 0.10 - 0.20 m3/m2-m1. Beton iz drobljene frakcije 0-30 plastičen beton C 25/30, za vgradnjo temeljne plošče jaška. Temeljna plošča debeline 20 cm</t>
  </si>
  <si>
    <t>Beton sten jaška</t>
  </si>
  <si>
    <t>Strojno vgrajevanje betona v armirane konstrukcije preseka 0.10 - 0.20 m3/m2-m1. Beton iz drobljene frakcije 0-30 plastičen beton C 25/30, za vgradnjo sten jaška. Stene jaška debeline 20 cm</t>
  </si>
  <si>
    <t>Vgradnja RF naležnih profilov velike rešetke</t>
  </si>
  <si>
    <t>Vgradnjo RF naležni profilov za veliko vzdolžno rešetko. RF rešetka z okvirjem zajeta v ključavničarskih delih. Samo vgradnja RF profilov. Poglobitev 30 cm tlorisnih dimenzij cca 240 x 23 cm.</t>
  </si>
  <si>
    <t>Vgradnja RF malega okvirja in obdelava poglobitve</t>
  </si>
  <si>
    <t>Vgradnjo RF okvirja na rob poglobitve za RF rešetko in vgradnja RF rešetke. RF rešetka z okvirjem zajeta v ključavničarskih delih. Samo vgradnja RF okvirja. Poglobitev višine 40 cm tlorisnih dimenzij 43 x 43 cm.</t>
  </si>
  <si>
    <t>Montaža AB plošč</t>
  </si>
  <si>
    <t xml:space="preserve">Montaža predhodno izdelanih AB krovnih plošč jaška na predhodno pripravljena ležišča AB plošč. Izdelava AB plošč obračunana posebej. Samo montaža. </t>
  </si>
  <si>
    <t>Hidro izolacija jaška</t>
  </si>
  <si>
    <t>Izdelava hidroizolacije jaška z eno plastjo Izotekta T4 na predhodni premaz Ibitola (Zavihek preko roba plošč 40 cm.). Obračun po dejansko izvedeni površini izolacije.</t>
  </si>
  <si>
    <t>Zaščita hidroizolacije</t>
  </si>
  <si>
    <t>Zaščita hidroizolacije z bombičasto folijo</t>
  </si>
  <si>
    <t>Nepredvidena - režijska dela</t>
  </si>
  <si>
    <t>Nepredvidena dela KV delavec- ocena</t>
  </si>
  <si>
    <t>ur</t>
  </si>
  <si>
    <t>Dno opaža za izdelavo montažnih plošč</t>
  </si>
  <si>
    <t>Izdelava ravnega dna opaža za izdelavo montažnih plošč, vključno s čiščenjem oljenjem opaža in pripravo podlage za izvedbo opaža. Opaž izveden na tleh za večkratno izdelavo montažne krovnih plošč jaškov.</t>
  </si>
  <si>
    <t>Opaž robov za izdelavo plošč</t>
  </si>
  <si>
    <t xml:space="preserve">Opaženje, razopaženje, opiranje in čiščenje za opaž robov montažnih plošč, robovi višine 20 cm. </t>
  </si>
  <si>
    <t>Okrogli opaž za izdelavo vratu</t>
  </si>
  <si>
    <t xml:space="preserve">Opaženje, razopaženje, opiranje in čiščenje za opaž okroglega vstopnega vratu. Vstopni vrat motranjega premera 82 cm in zunanjega premera 112 cm. Opaž za večkratno uporabo pri izdelavi vratu na montažnih ploščah jaškov. </t>
  </si>
  <si>
    <t>Beton montažne plošče</t>
  </si>
  <si>
    <t>Strojno vgrajevanje betona v armirane konstrukcije preseka 0.10 - 0.20 m3/m2-m1. Beton iz drobljene frakcije 0-30 plastičen beton C 25/30, za vgradnjo krovne plošče jaška. Krovne plošče debeline 20 cm</t>
  </si>
  <si>
    <t>Beton vstopnega vratu</t>
  </si>
  <si>
    <t>Strojno vgrajevanje betona v armirane konstrukcije preseka 0.10 - 0.20 m3/m2-m1. Beton iz drobljene frakcije 0-30 plastičen beton C 25/30, za vgradnjo vstopnega vratu. Stene okroglega vstopnega vratu debeline 15 cm</t>
  </si>
  <si>
    <r>
      <t xml:space="preserve">Armatura do </t>
    </r>
    <r>
      <rPr>
        <b/>
        <sz val="10"/>
        <rFont val="Symbol"/>
        <family val="1"/>
        <charset val="2"/>
      </rPr>
      <t>f</t>
    </r>
    <r>
      <rPr>
        <b/>
        <sz val="10"/>
        <rFont val="Arial CE"/>
        <charset val="238"/>
      </rPr>
      <t xml:space="preserve"> 12</t>
    </r>
  </si>
  <si>
    <r>
      <t xml:space="preserve">Dobava, rezanje, krivljenje in polaganje srednje zahtevne armature S 500 - do </t>
    </r>
    <r>
      <rPr>
        <sz val="10"/>
        <rFont val="Symbol"/>
        <family val="1"/>
        <charset val="2"/>
      </rPr>
      <t>f</t>
    </r>
    <r>
      <rPr>
        <sz val="10"/>
        <rFont val="Arial CE"/>
        <charset val="238"/>
      </rPr>
      <t xml:space="preserve"> 12</t>
    </r>
  </si>
  <si>
    <r>
      <t xml:space="preserve">Armatura nad </t>
    </r>
    <r>
      <rPr>
        <b/>
        <sz val="10"/>
        <rFont val="Symbol"/>
        <family val="1"/>
        <charset val="2"/>
      </rPr>
      <t>f</t>
    </r>
    <r>
      <rPr>
        <b/>
        <sz val="10"/>
        <rFont val="Arial CE"/>
        <charset val="238"/>
      </rPr>
      <t xml:space="preserve"> 14</t>
    </r>
  </si>
  <si>
    <r>
      <t xml:space="preserve">Dobava, rezanje, krivljenje in polaganje srednje zahtevne armature S 500 - nad </t>
    </r>
    <r>
      <rPr>
        <sz val="10"/>
        <rFont val="Symbol"/>
        <family val="1"/>
        <charset val="2"/>
      </rPr>
      <t>f</t>
    </r>
    <r>
      <rPr>
        <sz val="10"/>
        <rFont val="Arial CE"/>
        <charset val="238"/>
      </rPr>
      <t xml:space="preserve"> 14</t>
    </r>
  </si>
  <si>
    <t>Armaturne mreže</t>
  </si>
  <si>
    <t>Dobava, rezanje, krivljenje in polaganje armaturnih mrež S 500</t>
  </si>
  <si>
    <t xml:space="preserve">Asfalt </t>
  </si>
  <si>
    <t>Dobava in vgradnja asfaltnega sloja debeline 4 cm + 6cm vključno s pripravo podlage in zaključki</t>
  </si>
  <si>
    <t>Dilatacijski trak</t>
  </si>
  <si>
    <t>Dobava in vgradnja traku dilaplast na dilatacijah starega in novega asfalta, vključno s predpremazom dilatacije.</t>
  </si>
  <si>
    <t>m</t>
  </si>
  <si>
    <t>Dobava in vgradnja pokrova</t>
  </si>
  <si>
    <r>
      <t xml:space="preserve">Dobava in montaža kovinskega tipskega težkega enojnega pokrova z vgradnjo ležišča pokrova in naknadnim vstavljanjem pokrova. </t>
    </r>
    <r>
      <rPr>
        <sz val="10"/>
        <rFont val="Arial"/>
        <family val="2"/>
        <charset val="238"/>
      </rPr>
      <t xml:space="preserve">Pokrov </t>
    </r>
    <r>
      <rPr>
        <sz val="10"/>
        <rFont val="Symbol"/>
        <family val="1"/>
        <charset val="2"/>
      </rPr>
      <t>f</t>
    </r>
    <r>
      <rPr>
        <sz val="10"/>
        <rFont val="Arial"/>
        <family val="2"/>
        <charset val="238"/>
      </rPr>
      <t xml:space="preserve"> 80 - PURATOR tip D400 P-TOP Strong 800, EN124, artikel P11400D-1F800.</t>
    </r>
  </si>
  <si>
    <t>RF vstopna lestev</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</si>
  <si>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290 cm. Po načrtu - teža lestve 10,51 kg</t>
    </r>
  </si>
  <si>
    <t>RF nastavek lestve</t>
  </si>
  <si>
    <t>Dobava, in vgradnja nastavkov vstopnih lestev za dostop v jašek izdelane iz RF jekla. Nastavek višine 100 cm. Po načrtu - teža nastavka 4,63 kg</t>
  </si>
  <si>
    <t>Talna RF rešetka - velika</t>
  </si>
  <si>
    <t>Izdelava in dobava naležnih profilov in rešetk izdelane iz RF jekla. Rešetke sestavljene iz treh enakih delov. Po načrtu - teža profilov in rešetk 36,35 kg</t>
  </si>
  <si>
    <t>Talna RF rešetka - mala</t>
  </si>
  <si>
    <t>Izdelava in dobava okvirja in rešetke izdelane iz RF jekla. Vgradnja okvirja obračunana posebej. Po načrtu - teža okvirja in rešetk 18,80 kg</t>
  </si>
  <si>
    <t>SANACIJA ODSEKOV KINET</t>
  </si>
  <si>
    <r>
      <t xml:space="preserve">AB POKROV KINET - </t>
    </r>
    <r>
      <rPr>
        <b/>
        <sz val="10"/>
        <rFont val="Arial"/>
        <family val="2"/>
        <charset val="238"/>
      </rPr>
      <t>TIP 7 - 1 kom</t>
    </r>
  </si>
  <si>
    <t>Rušenje AB pokrova kinete</t>
  </si>
  <si>
    <t xml:space="preserve">Rušenje AB (dvig) pokrova kinete. Vključno s ščitenjem cevi v kineti. Cena rušenja vključuje začasno deponiranje, nakladanje in odvoz materiala  vključno s plačilom komunalne takse. </t>
  </si>
  <si>
    <t>kom</t>
  </si>
  <si>
    <t xml:space="preserve">Gradbena sanacija kinet </t>
  </si>
  <si>
    <t>Gradbena sanacija kinet vključno s predhodnim čiščenjem kinet z vodnim curkom pod pritiskom 200 barov:
- odstranjevanje poškodovanega betona
- čiščenje in sanacija armature
- premaz z emulzijo
- omet sten z dvokomponentno sanacijsko malto
Dejanski obseg obnove se določi na terenu glede na stanje kinet po navodilih nadzora JPE. Ocena</t>
  </si>
  <si>
    <t>Izdelava pokrova kinet</t>
  </si>
  <si>
    <r>
      <t xml:space="preserve">Pokrov kinete. Površina pokrova v dvostranskem naklonu 2% gladko zalikana.                                      AB pokrov debeline e = 16 cm:
- Beton C 25/30 - količina 0,56 m3
- Arm. do </t>
    </r>
    <r>
      <rPr>
        <sz val="10"/>
        <rFont val="Symbol"/>
        <family val="1"/>
        <charset val="2"/>
      </rPr>
      <t>f</t>
    </r>
    <r>
      <rPr>
        <sz val="10"/>
        <rFont val="Arial CE"/>
        <charset val="238"/>
      </rPr>
      <t xml:space="preserve"> 12-32 kg nad </t>
    </r>
    <r>
      <rPr>
        <sz val="10"/>
        <rFont val="Symbol"/>
        <family val="1"/>
        <charset val="2"/>
      </rPr>
      <t>f</t>
    </r>
    <r>
      <rPr>
        <sz val="10"/>
        <rFont val="Arial CE"/>
        <charset val="238"/>
      </rPr>
      <t xml:space="preserve"> 14-50 kg, mreže 14 kg
- Opaž dna 3,80 m2
- opaž roba pokrova (višine 13 - 16 cm) 0,82 m2     - opaž nadvišanja ležišča 0,68 m2
</t>
    </r>
  </si>
  <si>
    <t>Montaža pokrovov kinet</t>
  </si>
  <si>
    <t>Montaža predhodno izdelanih AB pokrovov na predhodno pripravljena ležišča AB kinet. Izdelava AB pokrovov in priprava ležišč obračunana posebej. Samo montaža. Cena zajema montažo enega AB pokrova kinete.</t>
  </si>
  <si>
    <t>Hidro izolacija in zaščita izolacije kinet</t>
  </si>
  <si>
    <t>Izdelava hidroizolacije kinet z eno plastjo Izotekta T4 na predhodni premaz Ibitola (Zavihek čez rob pokrova in vhodnega odprtine 30 cm.). Zaščita hidroizolacije z bombičasto folijo. Obračun po dejansko izvedeni površini izolacije.</t>
  </si>
  <si>
    <t>GRADBENA DELA SKUPAJ</t>
  </si>
  <si>
    <t>1.1.1</t>
  </si>
  <si>
    <t>1.1.2</t>
  </si>
  <si>
    <t>1.0</t>
  </si>
  <si>
    <t>1.1</t>
  </si>
  <si>
    <t>1.1.2.1</t>
  </si>
  <si>
    <t>Obnova vročevoda T2600 in plinovoda N13130  po Rožičevi ulici</t>
  </si>
  <si>
    <t>A - GLAVNI PLINOVODI</t>
  </si>
  <si>
    <t xml:space="preserve">SKUPAJ  </t>
  </si>
  <si>
    <t>šifra plinovoda, ulica</t>
  </si>
  <si>
    <t>material plinovoda</t>
  </si>
  <si>
    <t>dimenzija
plinovoda</t>
  </si>
  <si>
    <t>dolžina
plinovoda</t>
  </si>
  <si>
    <t>N 13130_Rožičeva ulica</t>
  </si>
  <si>
    <t>PE100</t>
  </si>
  <si>
    <t>PE 160x9,5</t>
  </si>
  <si>
    <t>N 13132_Rožičeva ulica</t>
  </si>
  <si>
    <t>PE 63x5,8</t>
  </si>
  <si>
    <t>N 13131_Rožičeva ulica</t>
  </si>
  <si>
    <t>PLINOVOD N-13130, PE160x9.5</t>
  </si>
  <si>
    <t xml:space="preserve">ROŽIČEVA ULICA </t>
  </si>
  <si>
    <t>Odstranitev prometnega znaka, obvestilne table, z deponiranjem ob trasi, zavarovanje pred poškodbo  in ponovna postavitev.</t>
  </si>
  <si>
    <t>Kovinski stebriček</t>
  </si>
  <si>
    <t>Odstranitev kovinskega stebrička ali stojala, deponiranje ob trasi, zavarovanje pred poškodbo in ponovna postavitev.</t>
  </si>
  <si>
    <t>Asfalt - vgradnja vozišče 9 cm</t>
  </si>
  <si>
    <t>vozišče:</t>
  </si>
  <si>
    <r>
      <rPr>
        <b/>
        <sz val="10"/>
        <rFont val="Arial"/>
        <family val="2"/>
        <charset val="238"/>
      </rPr>
      <t>bitudrobir:</t>
    </r>
    <r>
      <rPr>
        <sz val="10"/>
        <rFont val="Arial"/>
        <family val="2"/>
        <charset val="238"/>
      </rPr>
      <t xml:space="preserve"> vezana nosilna zmes AC 22 base B 50/70 A3, d = 6 cm</t>
    </r>
  </si>
  <si>
    <t>Asfalt - vgradnja pločnik širine do 2,0 m - 5 cm</t>
  </si>
  <si>
    <r>
      <t xml:space="preserve">Dobava in vgrajevanje enoslojnega asfalta, odstranjevanje sloja tampona v debelini </t>
    </r>
    <r>
      <rPr>
        <sz val="10"/>
        <rFont val="Arial"/>
        <family val="2"/>
        <charset val="238"/>
      </rPr>
      <t>asfalta, fino planiranje in valjanje podlage, obrizg z emulzijo, obdelava stika med novim in starim asfaltom in (po potrebi) obnovitvitev horizontalne prometne signalizacije.</t>
    </r>
  </si>
  <si>
    <t>asfaltbeton: vezana obrabno zaporna plast AC 8 surf B 70/100 A5, d = 5 cm</t>
  </si>
  <si>
    <t xml:space="preserve">Vzdrževanje vseh prekopanih javnih površin v času od rušitve asfalta do vzpostavitve v prvotno stanje, ki zajema polivanje - protiprašna zaščita, dosip udarnih jam, utrjevanje in planiranje, vključno z dobavo materiala in delom.
</t>
  </si>
  <si>
    <t>Zasip - posteljica / plinovodi</t>
  </si>
  <si>
    <t>Dobava in vgradnja posteljice z dopeljanim peskom 0/4 mm za posteljico in obsip plinovoda, do višine 10 cm nad temenom cevi (po detajlu iz projekta), s planiranjem in utrjevanjem. Natančnost izdelave posteljice je +/- 1 cm.</t>
  </si>
  <si>
    <r>
      <t xml:space="preserve">Dobava in polaganje opozorilnega PVC traku, rumene barve z oznako </t>
    </r>
    <r>
      <rPr>
        <b/>
        <sz val="10"/>
        <rFont val="Arial"/>
        <family val="2"/>
        <charset val="238"/>
      </rPr>
      <t>POZOR PLINOVOD</t>
    </r>
    <r>
      <rPr>
        <sz val="10"/>
        <rFont val="Arial"/>
        <family val="2"/>
        <charset val="238"/>
      </rPr>
      <t>.</t>
    </r>
  </si>
  <si>
    <t>Prevezava obstoječega priključka</t>
  </si>
  <si>
    <t xml:space="preserve">Prevezava obstoječega priključka na načrtovani glavni plinovod, ki zajema: zakoličbo, točkovni ročni odkop na mestu prevezave (do 1,5x1,5 m), odrez obstoječega odcepa, izdelava posteljice in ročni obsip cevi z dopeljanim peskom zrnatosti od 0 do 4 mm (po detajlu iz projekta), ter ročno nabijanje v slojih do potrebne zbitosti, dobava in opozorilnega PVC traku, rumene barve z oznako POZOR PLINOVOD, zasip izkopa z obstoječim materialom (če ustreza), dobava montažne armiranobetonske plošče iz betona C20/25 za cestno kapo in postavitev na niveleto, postavitev in obbetoniranje litoželezne kape. </t>
  </si>
  <si>
    <t>priključni plinovod DN 50 - nizek tlak</t>
  </si>
  <si>
    <t xml:space="preserve">Prevezava obstoječega priključka na načrtovani glavni plinovod, ki zajema: zakoličbo, točkovni ročni odkop na mestu prevezave (do 1,5x1,5 m), odrez obstoječega odcepa, izdelava posteljice in ročni obsip cevi z dopeljanim peskom zrnatosti od 0 do 4 mm (po detajlu iz projekta), ter ročno nabijanje v slojih do potrebne zbitosti, dobava in opozorilnega PVC traku, rumene barve z oznako POZOR PLINOVOD, zasip izkopa z obstoječim materialom (če ustreza). </t>
  </si>
  <si>
    <t>priključni plinovod DN 25 - nizek tlak</t>
  </si>
  <si>
    <t>AB plošča</t>
  </si>
  <si>
    <t>Dobava montažne armiranobetonske plošče iz C 12/15 za cestno kapo in postavitev na niveleto.</t>
  </si>
  <si>
    <t>Obbetoniranje LŽ kape</t>
  </si>
  <si>
    <t>Postavitev in obbetoniranje litoželezne kape.</t>
  </si>
  <si>
    <t>Odstranitev ter odvoz obstoječih plinovodnih cevi na stalno deponijo</t>
  </si>
  <si>
    <t>Odstranitev obstoječih plinovodnih cevi iz gradbene jame do kamiona ter odvoz na stalno deponijo, vključno s pristojbino.</t>
  </si>
  <si>
    <t>PVC fi 200</t>
  </si>
  <si>
    <t>JE DN  200</t>
  </si>
  <si>
    <t>PLINOVOD N-13132, PE63x5.8</t>
  </si>
  <si>
    <t>PE 63</t>
  </si>
  <si>
    <t>PLINOVOD N-13131, PE63x5.8</t>
  </si>
  <si>
    <t>1.1.3</t>
  </si>
  <si>
    <t>1.1.4</t>
  </si>
  <si>
    <t>1.1.5</t>
  </si>
  <si>
    <r>
      <t>Ročni izkop jarka za cevovod v območju varjenja cevovoda, v terenu III - V</t>
    </r>
    <r>
      <rPr>
        <sz val="10"/>
        <color rgb="FFFF0000"/>
        <rFont val="Arial"/>
        <family val="2"/>
        <charset val="238"/>
      </rPr>
      <t xml:space="preserve"> </t>
    </r>
    <r>
      <rPr>
        <sz val="10"/>
        <rFont val="Arial"/>
        <family val="2"/>
        <charset val="238"/>
      </rPr>
      <t>kategorije, z odmetom na rob jarka (0,2 m3/varjeni spoj).</t>
    </r>
  </si>
  <si>
    <t>R  E K A P I T U L A C I J A</t>
  </si>
  <si>
    <t>zap. št.</t>
  </si>
  <si>
    <t>OBJEKT</t>
  </si>
  <si>
    <t>vrednost                                               ( v EUR )</t>
  </si>
  <si>
    <t>S K U P A J :</t>
  </si>
  <si>
    <t>brez davka na dodano vrednost</t>
  </si>
  <si>
    <t>Podpis odgovorne osebe ponudnika :</t>
  </si>
  <si>
    <t>30III-760-00 Obnova vročevoda T2600 in plinovoda N13130 po Rožičevi ulici</t>
  </si>
  <si>
    <t>30III-755-00 Prestavitev vročevoda T131 na območju Pod Ježami</t>
  </si>
  <si>
    <t>30III434/131 Gradnja priključka za OŠ Koseze</t>
  </si>
  <si>
    <t>GRADNJA PRIKLJUČKA ZA OŠ KOSEZE</t>
  </si>
  <si>
    <t>VROČEVODNI PRIKLJUČEK</t>
  </si>
  <si>
    <t>3.1.1</t>
  </si>
  <si>
    <t>P4855, odsek 1-9</t>
  </si>
  <si>
    <t>3.0</t>
  </si>
  <si>
    <t>3.1</t>
  </si>
  <si>
    <t>VROČEVODNI PRIKLJUČEK P4855, DN80/180</t>
  </si>
  <si>
    <t>LEDARSKA ULICA 23</t>
  </si>
  <si>
    <t>Koš za odpadke</t>
  </si>
  <si>
    <t>Odstranitev kovinskega koša za odpadke, deponiranje ob trasi, zavarovanje pred poškodbo in ponovna postavitev.</t>
  </si>
  <si>
    <t>Igrala</t>
  </si>
  <si>
    <t>Odstranitev otroških igral iz lesa in plastike ter njihove peščene podlage z lesenimi robniki.
Deponiranje ob trasi, zavarovanje pred poškodbo in ponovna postavitev.</t>
  </si>
  <si>
    <t>Klopca</t>
  </si>
  <si>
    <t>Odstranitev klopce iz betonskih nosilcev in lesenega sedalnega dela, deponiranje ob trasi, zavarovanje pred poškodbo in ponovna postavitev.</t>
  </si>
  <si>
    <t>Betonski tlakovci - peščena podlaga - vgradnja obstoječih</t>
  </si>
  <si>
    <t>Odstranitev betonskih tlakovcev vseh vrst (prane plošče, tlakovci…), s čiščenjem, odlaganjem na deponijo ob gradbišču in ponovna vgradnja obstoječih tlakovcev v peščeno podlago.</t>
  </si>
  <si>
    <t>Betonski tlakovci - peščena podlaga - vgradnja novih</t>
  </si>
  <si>
    <t>Odstranitev betonskih tlakovcev vseh vrst (prane plošče, tlakovci…) z vsemi manipulacijami, z odvozom na stalno deponijo, vključno s pristojbino in ureditvijo v prvotno stanje z vgradnjo novih tlakovcev v peščeno podlago.</t>
  </si>
  <si>
    <t>Betonski tlakovci - betonska podlaga - vgradnja novih</t>
  </si>
  <si>
    <t xml:space="preserve">Rušenje obstoječih betonskih tlakovcev vseh vrst z nakladanjem na kamion in z odvozom na stalno deponijo, vključno s pristojbino. Vgradnja novih tlakovcev na pripravljeno betonsko podlago. </t>
  </si>
  <si>
    <t>Keramične ploščice</t>
  </si>
  <si>
    <t>Rušenje površine iz keramičnih ploščic, z vsemi manipulacijami, z odvozom ruševin na stalno deponijo, vključno s pristojbino in ponovna izdelava površine.</t>
  </si>
  <si>
    <t>Betonska plošča</t>
  </si>
  <si>
    <t>Rušenje armirano betonske plošče debeline nad 10cm, z vsemi manipulacijami, z odvozom ruševin na stalno deponijo, vključno s pristojbino in ponovna izdelava tlaka z zalikanjem betonske površine s fino cementno malto C 12/15.</t>
  </si>
  <si>
    <t>Peščena površina</t>
  </si>
  <si>
    <t>Odstranitev peščene površine debeline do 20 cm, z vsemi manipulacijami, z odvozom na stalno deponijo, vključno s pristojbino in ureditvijo v prvotno stanje. Nabava in dobava tamponskega drobjenca TD 32 v debelini 20 cm in drenažnega peska (4/8 ali 8/16) v debelini 3-5 cm.</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</si>
  <si>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</si>
  <si>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</si>
  <si>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Izkop žive meje višine do 4,0 m z nakladanjem na kamion in z odvozom na deponijo, vključno s pristojbino in ponovna zasaditev žive meje.</t>
  </si>
  <si>
    <t xml:space="preserve">Drevo </t>
  </si>
  <si>
    <t>Strojni posek dreves z odkopom korenin in panjev in ostalimi potrebnimi deli, vključno z nakladanjem na kamion in odvozom na stalno deponijo, vključno s pristojbino. Zasaditev novega drevesa skladno z arboretičnimi smernicami. Sadika, obseg debla 16/18 cm, vrsta sadike:
Betula pendula, breza ali
Acer platanoides, javor ali
Acer campestre, maklen.</t>
  </si>
  <si>
    <t>fi 10 - 20 cm</t>
  </si>
  <si>
    <t>fi 30 - 50 cm</t>
  </si>
  <si>
    <t>Izkop okoli dreves</t>
  </si>
  <si>
    <t>Ročni izkop na območju korenin obstoječih dreves, razpihavanje s kompresorjem.
Z nakladanjem na kamion in odvozom na stalno deponijo, vključno s pristojbino.</t>
  </si>
  <si>
    <t>Arboristični nadzor</t>
  </si>
  <si>
    <t>Arboristični nadzor pri izkopu okoli obstoječih dreves.
Izdelava arborističnega mnenja.
Obračun po dejanskih stroških.</t>
  </si>
  <si>
    <t>Jašek za dostop do predizoliranih pip</t>
  </si>
  <si>
    <r>
      <t xml:space="preserve">Izdelava jaška premera Ø120 cm iz betonskih cevi, globine do  2 m za dostop do pedizoliranih pip.
Vključno z dobavo in montažo cevi, z vsemi zemeljskimi deli, AB temeljnim vencem in krovno ploščo d = 25 cm (C25/30 - armatura, opaž, beton). 
</t>
    </r>
    <r>
      <rPr>
        <u/>
        <sz val="10"/>
        <rFont val="Arial"/>
        <family val="2"/>
        <charset val="238"/>
      </rPr>
      <t>Dno jaška ne sme sloneti na predizoliranih ceveh!</t>
    </r>
    <r>
      <rPr>
        <sz val="10"/>
        <rFont val="Arial"/>
        <family val="2"/>
        <charset val="238"/>
      </rPr>
      <t xml:space="preserve">
Pokrov jaška Ø80 cm - PURATOR tip D400 P-TOP Strong 800, EN124, artikel P11400D-1F800, brez napisa.
LTŽ pokrov na betonskem prstanu se namesti po montaži strojnih elementov - odprtina mora biti na mestu, ki omogoča nemoten dostop v jašek.
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r>
  </si>
  <si>
    <t>1.1 GRADBENA DELA</t>
  </si>
  <si>
    <t>1.2 GRADBENA DELA</t>
  </si>
  <si>
    <t>3.1 GRADBENA DELA</t>
  </si>
  <si>
    <t>PRESTAVITEV VROČEVODA T131 NA OBMOČJU POD JEŽAMI</t>
  </si>
  <si>
    <t>Pod Ježami</t>
  </si>
  <si>
    <t>T131</t>
  </si>
  <si>
    <t>Trasa T131 do objekta Pod Ježami 4</t>
  </si>
  <si>
    <t>GLAVNI VROČEVOD T131, DN80</t>
  </si>
  <si>
    <t>Prometni znak in cestno ogledalo</t>
  </si>
  <si>
    <t>Odstranitev prometnega znaka, vključno s cestnim ogledalom, z deponiranjem ob trasi, zavarovanje pred poškodbo in ponovna postavitev.</t>
  </si>
  <si>
    <t xml:space="preserve">Varovanje gradbišča - ograja </t>
  </si>
  <si>
    <t>Varovanje gradbene jame po celotni dolžini izkopa z opozorilno PVC ali panelno ograjo višine 2,0 m (cca. 12 m na odprtino). Na mestih prevezav in pri gradbenih jamah, ki so odprte preko noči.</t>
  </si>
  <si>
    <t>Dobava in vgrajevanje enoslojnega asfalta, odstranjevanje sloja tampona v debelini asfalta, fino planiranje in valjanje podlage, obrizg z emulzijo, obdelava stika med novim in starim asfaltom in (po potrebi) obnovitvitev horizontalne prometne signalizacije.</t>
  </si>
  <si>
    <t>Granitni robniki</t>
  </si>
  <si>
    <t xml:space="preserve">Kombinirani izkop jarka za cevovod v terenu III-V kategorije, globine do 2,0 m z direktnim nakladanjem na kamion. </t>
  </si>
  <si>
    <t>Zasip - posteljica / vročevodi</t>
  </si>
  <si>
    <r>
      <t>Izdelava kinete vel. 70 x 50 cm. Betoniranje podložnega betona MB 10, deb. 10 cm; 0,1 m</t>
    </r>
    <r>
      <rPr>
        <vertAlign val="superscript"/>
        <sz val="10"/>
        <rFont val="Arial"/>
        <family val="2"/>
        <charset val="238"/>
      </rPr>
      <t>3</t>
    </r>
    <r>
      <rPr>
        <sz val="10"/>
        <rFont val="Arial"/>
        <family val="2"/>
        <charset val="238"/>
      </rPr>
      <t>/m. Dobava in polaganje armatur za kineto; 10 kg/m. Betoniranje dna in sten kinete z betonom MB 30; 0,18 m</t>
    </r>
    <r>
      <rPr>
        <vertAlign val="superscript"/>
        <sz val="10"/>
        <rFont val="Arial"/>
        <family val="2"/>
        <charset val="238"/>
      </rPr>
      <t>3</t>
    </r>
    <r>
      <rPr>
        <sz val="10"/>
        <rFont val="Arial"/>
        <family val="2"/>
        <charset val="238"/>
      </rPr>
      <t>/m. Izdelava in odstranitev dvostranskega opaža sten kinete; 0,8 m2/m. Dobava in polaganje krovnih plošč za ravni del in zavoje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r>
  </si>
  <si>
    <t>Izdelava čelne stene kinete</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</si>
  <si>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</si>
  <si>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kineta 80x60 cm</t>
  </si>
  <si>
    <t>Dobava in polaganje vreče s peskom, dimenzije 80x40x10cm, na razdalji 3 m, kot pomoč pri montaži cevi.</t>
  </si>
  <si>
    <t>Rušenje obstoječe betonske cevi BC40</t>
  </si>
  <si>
    <t>Rušenje obstoječe betonske cevi BC40. Nakladanje in odvoz na stalno deponijo s plačilom pristojbine.</t>
  </si>
  <si>
    <t>Zidni preboj - kamniti zid</t>
  </si>
  <si>
    <t xml:space="preserve">Izdelava zidnega preboja za prehod cevi v kamnitem zunanjem ali notranjem zidu, odvoz odpadnega materiala na stalno deponijo. Po montaži cevi zazidava preboja, vključno z ometom, izolacijskim materialom - Izotekt T4 in zaščito izolacije ter pleskanje površine zazidane odprtine z notranjo zidno barvo. </t>
  </si>
  <si>
    <t>Dimenzija preboja: Š/V/G=0,8 / 0,6 / 0,3 m</t>
  </si>
  <si>
    <t>Sanacija stropa kolektorja</t>
  </si>
  <si>
    <r>
      <t>Gradbena sanacija stropa AB kolektorja:
- odstranjevanje poškodovanega betona
- čiščenje in sanacija armature
- premaz z emulzijo
- omet stropa z dvokomponentno sanacijsko malto.
Delo na višini cca 3,5 m,</t>
    </r>
    <r>
      <rPr>
        <b/>
        <sz val="10"/>
        <rFont val="Arial"/>
        <family val="2"/>
        <charset val="238"/>
      </rPr>
      <t xml:space="preserve"> (gradbeni oder)</t>
    </r>
    <r>
      <rPr>
        <sz val="10"/>
        <rFont val="Arial"/>
        <family val="2"/>
        <charset val="238"/>
      </rPr>
      <t xml:space="preserve">
Med sanacijo zaščita obstoječe strojne opreme v kolektorju.
Z vsemi manipulacijami, z odvozom porušenega v raztresenem stanju na stalno deponijo, vključno s pristojbino</t>
    </r>
  </si>
  <si>
    <t>OPOMBA: Dejanski obseg obnove se določi na terenu glede na stanje stropa kolektorja v soglasju z nadzorom JPE.</t>
  </si>
  <si>
    <t>Prehod za osebna in tovorna vozila 16t</t>
  </si>
  <si>
    <t xml:space="preserve">Izdelava, vzdrževanje med gradnjo in odstranitev začasnih prehodov (mostov) širine do 7,0 m za motorna vozila ter tovornjaake do nosilnosti 16t, z zaščitno ograjo na obeh straneh prehoda in signalizacijo v skladu z veljavnimi predpisi. Izvajalec mora predložiti ustrezni statični izračun prehoda. </t>
  </si>
  <si>
    <t>Zapora ceste - signalizacija / vročevodi</t>
  </si>
  <si>
    <t>GLAVNI VROČEVOD T131, DN32/125</t>
  </si>
  <si>
    <t>Varovanje ograje</t>
  </si>
  <si>
    <t>Varovanje kovinske ograje z betonskimi temelji, do višine cca. 2,0 m pred porušitvijo, z ustreznim postopkom varovanja.</t>
  </si>
  <si>
    <t>Odstranitev okrasnega kamenja</t>
  </si>
  <si>
    <t>Odstranitev okrasnega kamenja do globine 10 cm, z vsemi manipulacijami, z odvozom na stalno deponijo, vključno s pristojbino in ureditvijo v prvotno stanje, vključno nabava in dobava enakega oz. podobnega kamenja (ogled na terenu).</t>
  </si>
  <si>
    <t>Sanacija prehoda BC40 - AB ali opečni zid</t>
  </si>
  <si>
    <t>Sanacija vstopa betonske cevi v objekt skozi armiranobetonski, kamniti ali opečni zunanji zid,  odvoz odpadnega materiala na stalno deponijo. Izvedba hidroizolacije z izolacijskim materialom - Izotekt T4 in zaščito izolacije.</t>
  </si>
  <si>
    <t>2.1 GRADBENA DELA</t>
  </si>
  <si>
    <t>2.1.1</t>
  </si>
  <si>
    <t>2.1.2</t>
  </si>
  <si>
    <t>2.0</t>
  </si>
  <si>
    <t>2.1</t>
  </si>
  <si>
    <t>1.2</t>
  </si>
  <si>
    <t>SKUPAJ GLAVNI VROČEVODI</t>
  </si>
  <si>
    <t>GLAVNI VROČEVODI</t>
  </si>
  <si>
    <t xml:space="preserve">S K U P A J : </t>
  </si>
  <si>
    <t>Stroški zapore ceste, prometna signalizacija in osvetlitev zapore - ocena. (obračun po dejanskih stroških oz. po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</si>
</sst>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SIT&quot;_-;\-* #,##0.00\ &quot;SIT&quot;_-;_-* &quot;-&quot;??\ &quot;SIT&quot;_-;_-@_-"/>
    <numFmt numFmtId="165" formatCode=";;;"/>
  </numFmts>
  <fonts count="38"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sz val="11"/>
      <name val="Arial"/>
      <family val="2"/>
      <charset val="238"/>
    </font>
    <font>
      <b/>
      <i/>
      <sz val="10"/>
      <name val="Arial"/>
      <family val="2"/>
      <charset val="238"/>
    </font>
    <font>
      <i/>
      <sz val="10"/>
      <color rgb="FF7F7F7F"/>
      <name val="Arial"/>
      <family val="2"/>
      <charset val="238"/>
    </font>
    <font>
      <sz val="10"/>
      <name val="Times New Roman CE"/>
      <charset val="238"/>
    </font>
    <font>
      <sz val="10"/>
      <color rgb="FFFF0000"/>
      <name val="Arial"/>
      <family val="2"/>
      <charset val="238"/>
    </font>
    <font>
      <sz val="12"/>
      <name val="Arial"/>
      <family val="2"/>
      <charset val="238"/>
    </font>
    <font>
      <strike/>
      <sz val="12"/>
      <name val="Arial"/>
      <family val="2"/>
      <charset val="238"/>
    </font>
    <font>
      <b/>
      <sz val="10"/>
      <name val="Arial CE"/>
      <charset val="238"/>
    </font>
    <font>
      <b/>
      <sz val="10"/>
      <name val="Symbol"/>
      <family val="1"/>
      <charset val="2"/>
    </font>
    <font>
      <sz val="10"/>
      <name val="Symbol"/>
      <family val="1"/>
      <charset val="2"/>
    </font>
    <font>
      <sz val="10"/>
      <name val="Arial"/>
      <family val="2"/>
    </font>
    <font>
      <sz val="11"/>
      <name val="Arial"/>
      <family val="2"/>
    </font>
    <font>
      <sz val="12"/>
      <name val="Arial"/>
      <family val="2"/>
    </font>
    <font>
      <b/>
      <sz val="10"/>
      <name val="Arial CE"/>
      <family val="2"/>
      <charset val="238"/>
    </font>
    <font>
      <b/>
      <sz val="16"/>
      <name val="Arial"/>
      <family val="2"/>
      <charset val="238"/>
    </font>
    <font>
      <b/>
      <sz val="18"/>
      <name val="Arial"/>
      <family val="2"/>
      <charset val="238"/>
    </font>
    <font>
      <sz val="11"/>
      <name val="Calibri"/>
      <family val="2"/>
      <charset val="238"/>
    </font>
    <font>
      <b/>
      <u/>
      <sz val="20"/>
      <name val="Arial"/>
      <family val="2"/>
      <charset val="238"/>
    </font>
    <font>
      <b/>
      <i/>
      <sz val="12"/>
      <name val="Arial"/>
      <family val="2"/>
      <charset val="238"/>
    </font>
    <font>
      <i/>
      <sz val="10"/>
      <name val="Arial"/>
      <family val="2"/>
      <charset val="238"/>
    </font>
    <font>
      <u/>
      <sz val="10"/>
      <name val="Arial"/>
      <family val="2"/>
      <charset val="238"/>
    </font>
    <font>
      <b/>
      <sz val="11"/>
      <name val="Arial"/>
      <family val="2"/>
      <charset val="238"/>
    </font>
    <font>
      <sz val="10"/>
      <color theme="0"/>
      <name val="Arial"/>
      <family val="2"/>
      <charset val="238"/>
    </font>
    <font>
      <sz val="10"/>
      <color rgb="FF0070C0"/>
      <name val="Arial"/>
      <family val="2"/>
      <charset val="238"/>
    </font>
    <font>
      <b/>
      <sz val="10"/>
      <color rgb="FFC00000"/>
      <name val="Arial"/>
      <family val="2"/>
      <charset val="238"/>
    </font>
    <font>
      <sz val="10"/>
      <color rgb="FFC00000"/>
      <name val="Arial"/>
      <family val="2"/>
      <charset val="238"/>
    </font>
    <font>
      <strike/>
      <sz val="10"/>
      <color rgb="FFC00000"/>
      <name val="Arial"/>
      <family val="2"/>
      <charset val="238"/>
    </font>
  </fonts>
  <fills count="5">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s>
  <cellStyleXfs count="16">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applyNumberFormat="0" applyFill="0" applyBorder="0" applyAlignment="0" applyProtection="0"/>
    <xf numFmtId="0" fontId="14" fillId="0" borderId="0"/>
    <xf numFmtId="164" fontId="1" fillId="0" borderId="0" applyFont="0" applyFill="0" applyBorder="0" applyAlignment="0" applyProtection="0"/>
    <xf numFmtId="0" fontId="1" fillId="0" borderId="0"/>
  </cellStyleXfs>
  <cellXfs count="321">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0" fontId="4" fillId="0" borderId="6" xfId="13" applyFont="1" applyFill="1" applyBorder="1" applyAlignment="1" applyProtection="1">
      <alignment horizontal="center" vertical="center"/>
    </xf>
    <xf numFmtId="4" fontId="4" fillId="0" borderId="6" xfId="13"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3" fillId="0" borderId="0" xfId="0"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4" fontId="6" fillId="0" borderId="0" xfId="0" applyNumberFormat="1" applyFont="1" applyBorder="1" applyAlignment="1" applyProtection="1">
      <alignment horizontal="right" vertical="top"/>
    </xf>
    <xf numFmtId="0" fontId="3" fillId="0" borderId="0" xfId="0" applyFont="1" applyBorder="1" applyAlignment="1" applyProtection="1">
      <alignment horizontal="right" vertical="top"/>
    </xf>
    <xf numFmtId="0" fontId="3" fillId="0" borderId="0" xfId="3" applyFont="1" applyBorder="1" applyAlignment="1" applyProtection="1">
      <alignment horizontal="center"/>
    </xf>
    <xf numFmtId="4" fontId="3" fillId="0" borderId="0" xfId="3" applyNumberFormat="1" applyFont="1" applyBorder="1" applyAlignment="1" applyProtection="1">
      <alignment horizontal="right"/>
    </xf>
    <xf numFmtId="0" fontId="3" fillId="0" borderId="0" xfId="3" applyFont="1" applyBorder="1" applyAlignment="1" applyProtection="1">
      <alignment horizontal="right"/>
    </xf>
    <xf numFmtId="0" fontId="3" fillId="0" borderId="0" xfId="9" applyFont="1" applyFill="1" applyBorder="1" applyAlignment="1" applyProtection="1">
      <alignment horizontal="left" vertical="top" wrapText="1"/>
    </xf>
    <xf numFmtId="0" fontId="4" fillId="0" borderId="0" xfId="5"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4" fontId="6" fillId="0" borderId="2" xfId="0" applyNumberFormat="1" applyFont="1" applyFill="1" applyBorder="1" applyAlignment="1" applyProtection="1">
      <alignment horizontal="right" vertical="top"/>
    </xf>
    <xf numFmtId="0" fontId="3" fillId="0" borderId="2" xfId="0" applyFont="1" applyFill="1" applyBorder="1" applyAlignment="1" applyProtection="1">
      <alignment horizontal="right" vertical="top"/>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7" fillId="0" borderId="2"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4" fillId="0" borderId="0" xfId="3" applyFont="1" applyFill="1" applyBorder="1" applyAlignment="1" applyProtection="1">
      <alignment horizontal="left" vertical="top"/>
    </xf>
    <xf numFmtId="0" fontId="4" fillId="0" borderId="0" xfId="4" applyFont="1" applyFill="1" applyBorder="1" applyAlignment="1" applyProtection="1">
      <alignment horizontal="left" vertical="top"/>
    </xf>
    <xf numFmtId="0" fontId="4" fillId="0" borderId="0" xfId="6" applyFont="1" applyFill="1" applyBorder="1" applyAlignment="1" applyProtection="1">
      <alignment horizontal="left" vertical="top"/>
    </xf>
    <xf numFmtId="0" fontId="3" fillId="0" borderId="0" xfId="6"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3" fillId="0" borderId="2" xfId="6" applyFont="1" applyFill="1" applyBorder="1" applyAlignment="1" applyProtection="1">
      <alignment horizontal="left" vertical="top" wrapText="1"/>
    </xf>
    <xf numFmtId="0" fontId="4" fillId="0" borderId="0" xfId="7" applyFont="1" applyFill="1" applyBorder="1" applyAlignment="1" applyProtection="1">
      <alignment horizontal="left" vertical="top"/>
    </xf>
    <xf numFmtId="0" fontId="4" fillId="0" borderId="0" xfId="8" applyFont="1" applyFill="1" applyBorder="1" applyAlignment="1" applyProtection="1">
      <alignment horizontal="left" vertical="top" wrapText="1"/>
    </xf>
    <xf numFmtId="0" fontId="3" fillId="0" borderId="0" xfId="8" applyFont="1" applyFill="1" applyBorder="1" applyAlignment="1" applyProtection="1">
      <alignment horizontal="left" vertical="top" wrapText="1"/>
    </xf>
    <xf numFmtId="0" fontId="3" fillId="0" borderId="1" xfId="8" applyFont="1" applyFill="1" applyBorder="1" applyAlignment="1" applyProtection="1">
      <alignment horizontal="left" vertical="top" wrapText="1"/>
    </xf>
    <xf numFmtId="0" fontId="4" fillId="0" borderId="0" xfId="9" applyFont="1" applyFill="1" applyBorder="1" applyAlignment="1" applyProtection="1">
      <alignment horizontal="left" vertical="top"/>
    </xf>
    <xf numFmtId="0" fontId="4" fillId="0" borderId="0" xfId="10" applyFont="1" applyFill="1" applyBorder="1" applyAlignment="1" applyProtection="1">
      <alignment horizontal="left" vertical="top" wrapText="1"/>
    </xf>
    <xf numFmtId="0" fontId="3" fillId="0" borderId="0" xfId="10" applyFont="1" applyFill="1" applyBorder="1" applyAlignment="1" applyProtection="1">
      <alignment horizontal="left" vertical="top" wrapText="1"/>
    </xf>
    <xf numFmtId="0" fontId="3" fillId="0" borderId="1" xfId="10" applyFont="1" applyFill="1" applyBorder="1" applyAlignment="1" applyProtection="1">
      <alignment horizontal="left" vertical="top" wrapText="1"/>
    </xf>
    <xf numFmtId="0" fontId="11" fillId="0" borderId="2"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4" fillId="0" borderId="0" xfId="11"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2" xfId="0" applyFont="1" applyFill="1" applyBorder="1" applyAlignment="1" applyProtection="1">
      <alignment horizontal="center" vertical="top"/>
    </xf>
    <xf numFmtId="0" fontId="12" fillId="0" borderId="0" xfId="0" applyFont="1" applyFill="1" applyBorder="1" applyAlignment="1" applyProtection="1">
      <alignment horizontal="left" vertical="top" wrapText="1"/>
    </xf>
    <xf numFmtId="0" fontId="12"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4" fontId="6" fillId="0" borderId="2" xfId="0" applyNumberFormat="1" applyFont="1" applyFill="1" applyBorder="1" applyAlignment="1" applyProtection="1">
      <alignment horizontal="right"/>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165" fontId="4" fillId="0" borderId="0" xfId="0" applyNumberFormat="1" applyFont="1" applyBorder="1" applyAlignment="1" applyProtection="1">
      <alignment horizontal="center" vertical="top"/>
    </xf>
    <xf numFmtId="0" fontId="3" fillId="0" borderId="0" xfId="0" applyFont="1" applyBorder="1" applyAlignment="1" applyProtection="1">
      <alignment horizontal="left" vertical="top"/>
    </xf>
    <xf numFmtId="0" fontId="4" fillId="0" borderId="0" xfId="0" applyFont="1" applyBorder="1" applyAlignment="1" applyProtection="1">
      <alignment horizontal="left" vertical="top"/>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3" fillId="0" borderId="0" xfId="0" applyFont="1" applyFill="1" applyAlignment="1" applyProtection="1">
      <alignment horizontal="left" vertical="top" wrapText="1"/>
    </xf>
    <xf numFmtId="0" fontId="3" fillId="0" borderId="0" xfId="0" applyFont="1" applyFill="1" applyAlignment="1" applyProtection="1">
      <alignment horizontal="justify" vertical="top"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0" fontId="4" fillId="0" borderId="0" xfId="0" applyFont="1" applyFill="1" applyAlignment="1" applyProtection="1">
      <alignment horizontal="center" vertical="top" wrapText="1"/>
    </xf>
    <xf numFmtId="0" fontId="4" fillId="0" borderId="0" xfId="0" applyFont="1" applyFill="1" applyAlignment="1" applyProtection="1">
      <alignment horizontal="justify" vertical="top" wrapText="1"/>
    </xf>
    <xf numFmtId="0" fontId="3" fillId="0" borderId="0" xfId="0" applyFont="1" applyFill="1" applyAlignment="1" applyProtection="1">
      <alignment horizontal="right"/>
    </xf>
    <xf numFmtId="0" fontId="3" fillId="0" borderId="0" xfId="0" applyFont="1" applyFill="1" applyAlignment="1" applyProtection="1">
      <alignment horizontal="justify"/>
    </xf>
    <xf numFmtId="4" fontId="3" fillId="0" borderId="0" xfId="0" applyNumberFormat="1" applyFont="1" applyFill="1" applyAlignment="1" applyProtection="1">
      <alignment horizontal="right"/>
    </xf>
    <xf numFmtId="0" fontId="4" fillId="0" borderId="0" xfId="0" applyFont="1" applyFill="1" applyAlignment="1" applyProtection="1">
      <alignment horizontal="center" vertical="top"/>
    </xf>
    <xf numFmtId="0" fontId="15" fillId="0" borderId="0" xfId="0" applyFont="1" applyFill="1" applyBorder="1" applyAlignment="1" applyProtection="1">
      <alignment horizontal="center"/>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49" fontId="4" fillId="0" borderId="0" xfId="0" applyNumberFormat="1" applyFont="1" applyFill="1" applyAlignment="1" applyProtection="1">
      <alignment horizontal="right" vertical="top"/>
    </xf>
    <xf numFmtId="165" fontId="4" fillId="0" borderId="0" xfId="0" applyNumberFormat="1" applyFont="1" applyFill="1" applyBorder="1" applyAlignment="1" applyProtection="1">
      <alignment horizontal="center" vertical="top"/>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25" fillId="0" borderId="0" xfId="0" applyFont="1" applyFill="1" applyAlignment="1" applyProtection="1"/>
    <xf numFmtId="0" fontId="3" fillId="0" borderId="0" xfId="0" applyFont="1" applyFill="1"/>
    <xf numFmtId="0" fontId="3" fillId="0" borderId="6" xfId="0" applyFont="1" applyFill="1" applyBorder="1" applyAlignment="1" applyProtection="1">
      <alignment horizontal="left" vertical="center"/>
    </xf>
    <xf numFmtId="0" fontId="9" fillId="0" borderId="0" xfId="0" applyFont="1" applyFill="1" applyProtection="1"/>
    <xf numFmtId="0" fontId="26" fillId="0" borderId="0" xfId="0" applyFont="1" applyFill="1" applyProtection="1"/>
    <xf numFmtId="0" fontId="3" fillId="0" borderId="0" xfId="0" applyFont="1" applyFill="1" applyAlignment="1">
      <alignment horizontal="center"/>
    </xf>
    <xf numFmtId="0" fontId="3" fillId="0" borderId="0" xfId="0" applyFont="1" applyAlignment="1">
      <alignment horizontal="center"/>
    </xf>
    <xf numFmtId="49" fontId="4" fillId="0" borderId="0" xfId="0" applyNumberFormat="1" applyFont="1" applyAlignment="1">
      <alignment horizontal="left" vertical="top"/>
    </xf>
    <xf numFmtId="0" fontId="4" fillId="0" borderId="0" xfId="0" applyFont="1" applyProtection="1">
      <protection locked="0"/>
    </xf>
    <xf numFmtId="0" fontId="4" fillId="0" borderId="0" xfId="0" applyFont="1"/>
    <xf numFmtId="4" fontId="4" fillId="0" borderId="0" xfId="0" applyNumberFormat="1" applyFont="1" applyProtection="1">
      <protection locked="0"/>
    </xf>
    <xf numFmtId="4" fontId="4" fillId="0" borderId="0" xfId="0" applyNumberFormat="1" applyFont="1"/>
    <xf numFmtId="0" fontId="3" fillId="0" borderId="0" xfId="0" applyFont="1"/>
    <xf numFmtId="0" fontId="3" fillId="0" borderId="0" xfId="0" applyFont="1" applyFill="1" applyAlignment="1">
      <alignment vertical="center"/>
    </xf>
    <xf numFmtId="0" fontId="3" fillId="0" borderId="0" xfId="0" applyFont="1" applyFill="1" applyAlignment="1">
      <alignment horizontal="center" vertical="center"/>
    </xf>
    <xf numFmtId="2" fontId="3" fillId="0" borderId="0" xfId="0" applyNumberFormat="1" applyFont="1" applyFill="1" applyAlignment="1" applyProtection="1">
      <alignment horizontal="right"/>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justify" vertical="top" wrapText="1"/>
    </xf>
    <xf numFmtId="0" fontId="4" fillId="0" borderId="0" xfId="0" applyFont="1" applyFill="1" applyAlignment="1" applyProtection="1">
      <alignment horizontal="left" vertical="top" wrapText="1"/>
    </xf>
    <xf numFmtId="0" fontId="4" fillId="0" borderId="0" xfId="0" applyFont="1" applyBorder="1" applyAlignment="1" applyProtection="1">
      <alignment vertical="top" wrapText="1"/>
    </xf>
    <xf numFmtId="0" fontId="27" fillId="0" borderId="0" xfId="0" applyFont="1" applyAlignment="1" applyProtection="1">
      <alignment wrapText="1"/>
    </xf>
    <xf numFmtId="0" fontId="0" fillId="0" borderId="0" xfId="0" applyProtection="1"/>
    <xf numFmtId="0" fontId="27" fillId="0" borderId="0" xfId="0" applyFont="1" applyAlignment="1" applyProtection="1">
      <alignment vertical="center" wrapText="1"/>
    </xf>
    <xf numFmtId="0" fontId="25" fillId="0" borderId="18" xfId="0" applyFont="1" applyBorder="1" applyAlignment="1" applyProtection="1">
      <alignment vertical="center" wrapText="1"/>
    </xf>
    <xf numFmtId="0" fontId="25" fillId="0" borderId="21"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4" fontId="5" fillId="0" borderId="23" xfId="0" applyNumberFormat="1" applyFont="1" applyBorder="1" applyAlignment="1" applyProtection="1">
      <alignment horizontal="center" vertical="center"/>
    </xf>
    <xf numFmtId="0" fontId="5" fillId="0" borderId="25" xfId="0" applyFont="1" applyBorder="1" applyAlignment="1" applyProtection="1">
      <alignment horizontal="center" vertical="center" wrapText="1"/>
    </xf>
    <xf numFmtId="0" fontId="27" fillId="0" borderId="0" xfId="0" applyFont="1" applyBorder="1" applyProtection="1"/>
    <xf numFmtId="4" fontId="9" fillId="0" borderId="26" xfId="0" applyNumberFormat="1" applyFont="1" applyBorder="1" applyAlignment="1" applyProtection="1">
      <alignment horizontal="center" vertical="center"/>
    </xf>
    <xf numFmtId="0" fontId="5" fillId="0" borderId="27" xfId="0" applyFont="1" applyBorder="1" applyAlignment="1" applyProtection="1">
      <alignment horizontal="center" vertical="center" wrapText="1"/>
    </xf>
    <xf numFmtId="0" fontId="5" fillId="0" borderId="28" xfId="0" applyFont="1" applyBorder="1" applyAlignment="1" applyProtection="1">
      <alignment vertical="center"/>
    </xf>
    <xf numFmtId="0" fontId="9" fillId="0" borderId="24" xfId="0" applyFont="1" applyBorder="1" applyAlignment="1" applyProtection="1">
      <alignment vertical="center"/>
    </xf>
    <xf numFmtId="0" fontId="27"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wrapText="1"/>
    </xf>
    <xf numFmtId="0" fontId="3" fillId="0" borderId="0" xfId="0" applyFont="1" applyProtection="1"/>
    <xf numFmtId="0" fontId="0" fillId="0" borderId="0" xfId="0" applyAlignment="1" applyProtection="1">
      <alignment wrapText="1"/>
    </xf>
    <xf numFmtId="0" fontId="7" fillId="0" borderId="0" xfId="0" applyFont="1" applyFill="1" applyBorder="1" applyAlignment="1" applyProtection="1">
      <alignment horizontal="left" vertical="top" wrapText="1"/>
    </xf>
    <xf numFmtId="0" fontId="7" fillId="0" borderId="1" xfId="0" applyFont="1" applyFill="1" applyBorder="1" applyAlignment="1" applyProtection="1">
      <alignment horizontal="left" vertical="top" wrapText="1"/>
    </xf>
    <xf numFmtId="0" fontId="32" fillId="3" borderId="6" xfId="13" applyFont="1" applyFill="1" applyBorder="1" applyAlignment="1" applyProtection="1">
      <alignment horizontal="center" vertical="center"/>
    </xf>
    <xf numFmtId="0" fontId="32" fillId="3" borderId="6" xfId="13" applyFont="1" applyFill="1" applyBorder="1" applyAlignment="1" applyProtection="1">
      <alignment horizontal="center" vertical="center" wrapText="1"/>
    </xf>
    <xf numFmtId="0" fontId="11" fillId="0" borderId="0" xfId="0" applyFont="1" applyFill="1" applyProtection="1"/>
    <xf numFmtId="49" fontId="33" fillId="0" borderId="0" xfId="0" applyNumberFormat="1" applyFont="1" applyFill="1" applyBorder="1" applyAlignment="1" applyProtection="1">
      <alignment vertical="center"/>
    </xf>
    <xf numFmtId="0" fontId="33" fillId="0" borderId="0" xfId="0" applyFont="1" applyFill="1" applyBorder="1" applyAlignment="1" applyProtection="1">
      <alignment horizontal="left" vertical="center"/>
    </xf>
    <xf numFmtId="0" fontId="33" fillId="0" borderId="0" xfId="0" applyFont="1" applyFill="1" applyBorder="1" applyAlignment="1" applyProtection="1">
      <alignment horizontal="center" vertical="center"/>
    </xf>
    <xf numFmtId="4" fontId="33" fillId="0" borderId="0" xfId="2" applyNumberFormat="1" applyFont="1" applyFill="1" applyBorder="1" applyAlignment="1" applyProtection="1">
      <alignment horizontal="right" vertical="center"/>
    </xf>
    <xf numFmtId="0" fontId="33" fillId="0" borderId="0" xfId="0" applyFont="1" applyFill="1" applyProtection="1"/>
    <xf numFmtId="0" fontId="3" fillId="0" borderId="29" xfId="0" applyFont="1" applyFill="1" applyBorder="1" applyAlignment="1" applyProtection="1">
      <alignment horizontal="center"/>
    </xf>
    <xf numFmtId="0" fontId="3" fillId="0" borderId="0" xfId="0" applyFont="1" applyFill="1" applyBorder="1" applyAlignment="1" applyProtection="1">
      <alignment vertical="top" wrapText="1"/>
    </xf>
    <xf numFmtId="0" fontId="35" fillId="0" borderId="0" xfId="0" applyFont="1" applyAlignment="1" applyProtection="1">
      <alignment horizontal="right" vertical="top"/>
    </xf>
    <xf numFmtId="0" fontId="36" fillId="0" borderId="0" xfId="0" applyFont="1" applyAlignment="1" applyProtection="1">
      <alignment horizontal="left" vertical="top"/>
    </xf>
    <xf numFmtId="0" fontId="36" fillId="0" borderId="0" xfId="0" applyFont="1" applyAlignment="1" applyProtection="1">
      <alignment horizontal="right" vertical="top"/>
    </xf>
    <xf numFmtId="0" fontId="36" fillId="0" borderId="0" xfId="0" applyFont="1" applyAlignment="1" applyProtection="1">
      <alignment vertical="top"/>
    </xf>
    <xf numFmtId="4" fontId="37" fillId="0" borderId="0" xfId="0" applyNumberFormat="1" applyFont="1" applyAlignment="1" applyProtection="1">
      <alignment horizontal="right" vertical="top"/>
    </xf>
    <xf numFmtId="4" fontId="3" fillId="0" borderId="3" xfId="0" applyNumberFormat="1" applyFont="1" applyFill="1" applyBorder="1" applyAlignment="1" applyProtection="1">
      <alignment horizontal="right"/>
    </xf>
    <xf numFmtId="0" fontId="5" fillId="0" borderId="0" xfId="0" applyFont="1" applyFill="1" applyAlignment="1" applyProtection="1">
      <alignment horizontal="centerContinuous" vertical="top"/>
    </xf>
    <xf numFmtId="4" fontId="17" fillId="0" borderId="0" xfId="0" applyNumberFormat="1" applyFont="1" applyFill="1" applyAlignment="1" applyProtection="1">
      <alignment horizontal="centerContinuous" vertical="top"/>
    </xf>
    <xf numFmtId="0" fontId="16" fillId="0" borderId="0" xfId="0" applyFont="1" applyFill="1" applyAlignment="1" applyProtection="1">
      <alignment vertical="top"/>
    </xf>
    <xf numFmtId="0" fontId="4" fillId="0" borderId="0" xfId="0" applyFont="1" applyFill="1" applyAlignment="1" applyProtection="1">
      <alignment vertical="top"/>
    </xf>
    <xf numFmtId="4" fontId="6" fillId="0" borderId="0" xfId="0" applyNumberFormat="1" applyFont="1" applyFill="1" applyAlignment="1" applyProtection="1">
      <alignment horizontal="right" vertical="top"/>
    </xf>
    <xf numFmtId="49" fontId="4" fillId="0" borderId="6" xfId="0" applyNumberFormat="1" applyFont="1" applyFill="1" applyBorder="1" applyAlignment="1" applyProtection="1">
      <alignment horizontal="center" vertical="center" textRotation="90"/>
    </xf>
    <xf numFmtId="0" fontId="4" fillId="0" borderId="6" xfId="0" applyFont="1" applyFill="1" applyBorder="1" applyAlignment="1" applyProtection="1">
      <alignment horizontal="center" vertical="center" wrapText="1"/>
    </xf>
    <xf numFmtId="0" fontId="4" fillId="0" borderId="6" xfId="0" applyFont="1" applyFill="1" applyBorder="1" applyAlignment="1" applyProtection="1">
      <alignment horizontal="right" vertical="center" textRotation="90"/>
    </xf>
    <xf numFmtId="0" fontId="4" fillId="0" borderId="6" xfId="0" applyFont="1" applyFill="1" applyBorder="1" applyAlignment="1" applyProtection="1">
      <alignment horizontal="left" vertical="center" textRotation="90"/>
    </xf>
    <xf numFmtId="4" fontId="4" fillId="0" borderId="6" xfId="0" applyNumberFormat="1" applyFont="1" applyFill="1" applyBorder="1" applyAlignment="1" applyProtection="1">
      <alignment horizontal="right" vertical="center" textRotation="90" wrapText="1"/>
    </xf>
    <xf numFmtId="0" fontId="18" fillId="0" borderId="2" xfId="15" applyFont="1" applyFill="1" applyBorder="1" applyAlignment="1" applyProtection="1">
      <alignment horizontal="center" vertical="top"/>
    </xf>
    <xf numFmtId="0" fontId="0" fillId="0" borderId="2" xfId="15" applyFont="1" applyBorder="1" applyAlignment="1" applyProtection="1">
      <alignment vertical="top" wrapText="1"/>
    </xf>
    <xf numFmtId="4" fontId="1" fillId="0" borderId="2" xfId="15" applyNumberFormat="1" applyFill="1" applyBorder="1" applyProtection="1"/>
    <xf numFmtId="0" fontId="1" fillId="0" borderId="2" xfId="15" applyBorder="1" applyAlignment="1" applyProtection="1">
      <alignment horizontal="center"/>
    </xf>
    <xf numFmtId="4" fontId="1" fillId="0" borderId="2" xfId="15" applyNumberFormat="1" applyBorder="1" applyProtection="1"/>
    <xf numFmtId="1" fontId="1" fillId="0" borderId="2" xfId="15" applyNumberFormat="1" applyBorder="1" applyProtection="1"/>
    <xf numFmtId="0" fontId="18" fillId="0" borderId="0" xfId="15" applyFont="1" applyFill="1" applyAlignment="1" applyProtection="1">
      <alignment horizontal="center" vertical="top"/>
    </xf>
    <xf numFmtId="0" fontId="18" fillId="0" borderId="0" xfId="15" applyFont="1" applyAlignment="1" applyProtection="1">
      <alignment vertical="top" wrapText="1"/>
    </xf>
    <xf numFmtId="4" fontId="1" fillId="0" borderId="0" xfId="15" applyNumberFormat="1" applyProtection="1"/>
    <xf numFmtId="0" fontId="1" fillId="0" borderId="0" xfId="15" applyAlignment="1" applyProtection="1">
      <alignment horizontal="center"/>
    </xf>
    <xf numFmtId="0" fontId="4" fillId="0" borderId="0" xfId="0" applyFont="1" applyFill="1" applyAlignment="1" applyProtection="1">
      <alignment horizontal="justify"/>
    </xf>
    <xf numFmtId="0" fontId="0" fillId="0" borderId="0" xfId="15" applyFont="1" applyAlignment="1" applyProtection="1">
      <alignment vertical="top" wrapText="1"/>
    </xf>
    <xf numFmtId="0" fontId="3" fillId="0" borderId="0" xfId="0" applyFont="1" applyAlignment="1" applyProtection="1">
      <alignment horizontal="justify"/>
    </xf>
    <xf numFmtId="4" fontId="3" fillId="0" borderId="0" xfId="0" applyNumberFormat="1" applyFont="1" applyFill="1" applyAlignment="1" applyProtection="1">
      <alignment horizontal="justify"/>
    </xf>
    <xf numFmtId="4" fontId="0" fillId="0" borderId="0" xfId="15" applyNumberFormat="1" applyFont="1" applyProtection="1"/>
    <xf numFmtId="0" fontId="4" fillId="0" borderId="1" xfId="0" applyFont="1" applyFill="1" applyBorder="1" applyAlignment="1" applyProtection="1">
      <alignment horizontal="justify"/>
    </xf>
    <xf numFmtId="0" fontId="0" fillId="0" borderId="1" xfId="15" applyFont="1" applyBorder="1" applyAlignment="1" applyProtection="1">
      <alignment vertical="top" wrapText="1"/>
    </xf>
    <xf numFmtId="4" fontId="1" fillId="0" borderId="1" xfId="15" applyNumberFormat="1" applyFill="1" applyBorder="1" applyProtection="1"/>
    <xf numFmtId="0" fontId="1" fillId="0" borderId="1" xfId="15" applyBorder="1" applyAlignment="1" applyProtection="1">
      <alignment horizontal="center"/>
    </xf>
    <xf numFmtId="4" fontId="1" fillId="0" borderId="1" xfId="15" applyNumberFormat="1" applyBorder="1" applyProtection="1"/>
    <xf numFmtId="0" fontId="18" fillId="0" borderId="0" xfId="15" applyFont="1" applyFill="1" applyBorder="1" applyAlignment="1" applyProtection="1">
      <alignment horizontal="center" vertical="top"/>
    </xf>
    <xf numFmtId="0" fontId="0" fillId="0" borderId="0" xfId="15" applyFont="1" applyBorder="1" applyAlignment="1" applyProtection="1">
      <alignment vertical="top" wrapText="1"/>
    </xf>
    <xf numFmtId="4" fontId="1" fillId="0" borderId="0" xfId="15" applyNumberFormat="1" applyFill="1" applyBorder="1" applyProtection="1"/>
    <xf numFmtId="0" fontId="1" fillId="0" borderId="0" xfId="15" applyBorder="1" applyAlignment="1" applyProtection="1">
      <alignment horizontal="center"/>
    </xf>
    <xf numFmtId="4" fontId="1" fillId="0" borderId="0" xfId="15" applyNumberFormat="1" applyBorder="1" applyProtection="1"/>
    <xf numFmtId="4" fontId="3" fillId="0" borderId="0" xfId="0" applyNumberFormat="1" applyFont="1" applyAlignment="1" applyProtection="1">
      <alignment horizontal="justify"/>
    </xf>
    <xf numFmtId="0" fontId="4" fillId="0" borderId="2" xfId="0" applyFont="1" applyFill="1" applyBorder="1" applyAlignment="1" applyProtection="1">
      <alignment horizontal="justify"/>
    </xf>
    <xf numFmtId="4" fontId="1" fillId="0" borderId="0" xfId="15" applyNumberFormat="1" applyFill="1" applyProtection="1"/>
    <xf numFmtId="0" fontId="0" fillId="0" borderId="0" xfId="15" applyFont="1" applyAlignment="1" applyProtection="1">
      <alignment horizontal="center"/>
    </xf>
    <xf numFmtId="1" fontId="3" fillId="0" borderId="0" xfId="0" applyNumberFormat="1" applyFont="1" applyFill="1" applyAlignment="1" applyProtection="1">
      <alignment horizontal="justify"/>
    </xf>
    <xf numFmtId="0" fontId="3" fillId="0" borderId="0" xfId="0" applyFont="1" applyFill="1" applyBorder="1" applyAlignment="1" applyProtection="1">
      <alignment horizontal="justify"/>
    </xf>
    <xf numFmtId="4" fontId="0" fillId="0" borderId="0" xfId="0" applyNumberFormat="1" applyProtection="1"/>
    <xf numFmtId="0" fontId="1" fillId="0" borderId="0" xfId="15" applyFill="1" applyAlignment="1" applyProtection="1">
      <alignment horizontal="center" vertical="top"/>
    </xf>
    <xf numFmtId="0" fontId="1" fillId="0" borderId="0" xfId="15" applyFont="1" applyAlignment="1" applyProtection="1">
      <alignment vertical="top" wrapText="1"/>
    </xf>
    <xf numFmtId="0" fontId="18" fillId="0" borderId="1" xfId="15" applyFont="1" applyFill="1" applyBorder="1" applyAlignment="1" applyProtection="1">
      <alignment horizontal="center" vertical="top"/>
    </xf>
    <xf numFmtId="0" fontId="18" fillId="0" borderId="0" xfId="15" applyFont="1" applyFill="1" applyProtection="1"/>
    <xf numFmtId="0" fontId="1" fillId="0" borderId="0" xfId="15" applyAlignment="1" applyProtection="1">
      <alignment vertical="top" wrapText="1"/>
    </xf>
    <xf numFmtId="0" fontId="1" fillId="0" borderId="0" xfId="15" applyFill="1" applyProtection="1"/>
    <xf numFmtId="0" fontId="1" fillId="0" borderId="0" xfId="15" applyProtection="1"/>
    <xf numFmtId="0" fontId="3" fillId="0" borderId="0" xfId="0" applyFont="1" applyFill="1" applyAlignment="1" applyProtection="1">
      <alignment horizontal="left"/>
    </xf>
    <xf numFmtId="4" fontId="6" fillId="0" borderId="0" xfId="0" applyNumberFormat="1" applyFont="1" applyFill="1" applyAlignment="1" applyProtection="1">
      <alignment vertical="top"/>
    </xf>
    <xf numFmtId="4" fontId="1" fillId="0" borderId="16" xfId="15" applyNumberFormat="1" applyBorder="1" applyProtection="1">
      <protection locked="0"/>
    </xf>
    <xf numFmtId="4" fontId="1" fillId="0" borderId="0" xfId="15" applyNumberFormat="1" applyProtection="1">
      <protection locked="0"/>
    </xf>
    <xf numFmtId="0" fontId="4" fillId="0" borderId="0" xfId="0" applyFont="1" applyAlignment="1" applyProtection="1">
      <alignment horizontal="center" vertical="top"/>
    </xf>
    <xf numFmtId="0" fontId="4" fillId="0" borderId="17" xfId="0" applyFont="1" applyBorder="1" applyAlignment="1" applyProtection="1">
      <alignment horizontal="center" vertical="center" wrapText="1"/>
    </xf>
    <xf numFmtId="0" fontId="4" fillId="0" borderId="17" xfId="0" applyFont="1" applyBorder="1" applyAlignment="1" applyProtection="1">
      <alignment horizontal="right" vertical="center" textRotation="90"/>
    </xf>
    <xf numFmtId="0" fontId="4" fillId="0" borderId="17" xfId="0" applyFont="1" applyBorder="1" applyAlignment="1" applyProtection="1">
      <alignment horizontal="left" vertical="center" textRotation="90"/>
    </xf>
    <xf numFmtId="4" fontId="3" fillId="0" borderId="2" xfId="0" applyNumberFormat="1" applyFont="1" applyBorder="1" applyAlignment="1" applyProtection="1">
      <alignment horizontal="right" vertical="top"/>
    </xf>
    <xf numFmtId="0" fontId="21" fillId="0" borderId="0" xfId="0" applyFont="1" applyProtection="1"/>
    <xf numFmtId="0" fontId="21" fillId="0" borderId="0" xfId="0" applyFont="1" applyAlignment="1" applyProtection="1">
      <alignment vertical="top"/>
    </xf>
    <xf numFmtId="0" fontId="22" fillId="0" borderId="0" xfId="15" applyFont="1" applyProtection="1"/>
    <xf numFmtId="4" fontId="23" fillId="0" borderId="0" xfId="15" applyNumberFormat="1" applyFont="1" applyProtection="1"/>
    <xf numFmtId="0" fontId="1" fillId="0" borderId="0" xfId="15" applyAlignment="1" applyProtection="1">
      <alignment horizontal="center" vertical="top"/>
    </xf>
    <xf numFmtId="3" fontId="1" fillId="0" borderId="0" xfId="15" applyNumberFormat="1" applyProtection="1"/>
    <xf numFmtId="3" fontId="24" fillId="0" borderId="0" xfId="15" applyNumberFormat="1" applyFont="1" applyProtection="1"/>
    <xf numFmtId="0" fontId="3" fillId="0" borderId="0" xfId="15" applyFont="1" applyAlignment="1" applyProtection="1">
      <alignment vertical="top" wrapText="1"/>
    </xf>
    <xf numFmtId="0" fontId="1" fillId="0" borderId="1" xfId="15" applyBorder="1" applyAlignment="1" applyProtection="1">
      <alignment horizontal="center" vertical="top"/>
    </xf>
    <xf numFmtId="0" fontId="1" fillId="0" borderId="1" xfId="15" applyBorder="1" applyAlignment="1" applyProtection="1">
      <alignment vertical="top" wrapText="1"/>
    </xf>
    <xf numFmtId="0" fontId="18" fillId="0" borderId="0" xfId="15" applyFont="1" applyAlignment="1" applyProtection="1">
      <alignment horizontal="center" vertical="top"/>
    </xf>
    <xf numFmtId="0" fontId="24" fillId="0" borderId="0" xfId="15" applyFont="1" applyAlignment="1" applyProtection="1">
      <alignment horizontal="center" vertical="top"/>
    </xf>
    <xf numFmtId="0" fontId="24" fillId="4" borderId="0" xfId="15" applyFont="1" applyFill="1" applyAlignment="1" applyProtection="1">
      <alignment horizontal="center"/>
    </xf>
    <xf numFmtId="0" fontId="24" fillId="4" borderId="0" xfId="15" applyFont="1" applyFill="1" applyAlignment="1" applyProtection="1">
      <alignment horizontal="right"/>
    </xf>
    <xf numFmtId="4" fontId="24" fillId="4" borderId="0" xfId="15" applyNumberFormat="1" applyFont="1" applyFill="1" applyProtection="1"/>
    <xf numFmtId="4" fontId="24" fillId="4" borderId="0" xfId="15" applyNumberFormat="1" applyFont="1" applyFill="1" applyAlignment="1" applyProtection="1">
      <alignment horizontal="right" vertical="top"/>
    </xf>
    <xf numFmtId="3" fontId="1" fillId="4" borderId="0" xfId="15" applyNumberFormat="1" applyFill="1" applyProtection="1"/>
    <xf numFmtId="0" fontId="0" fillId="0" borderId="0" xfId="0" applyAlignment="1" applyProtection="1">
      <alignment vertical="top" wrapText="1"/>
    </xf>
    <xf numFmtId="4" fontId="34" fillId="0" borderId="2" xfId="0" applyNumberFormat="1" applyFont="1" applyFill="1" applyBorder="1" applyAlignment="1" applyProtection="1">
      <alignment horizontal="right"/>
    </xf>
    <xf numFmtId="4" fontId="34" fillId="0" borderId="1" xfId="0" applyNumberFormat="1" applyFont="1" applyFill="1" applyBorder="1" applyAlignment="1" applyProtection="1">
      <alignment horizontal="right"/>
    </xf>
    <xf numFmtId="4" fontId="34" fillId="0" borderId="0" xfId="0" applyNumberFormat="1" applyFont="1" applyFill="1" applyBorder="1" applyAlignment="1" applyProtection="1">
      <alignment horizontal="right"/>
    </xf>
    <xf numFmtId="0" fontId="9" fillId="0" borderId="0" xfId="0" applyFont="1" applyBorder="1" applyAlignment="1" applyProtection="1">
      <alignment vertical="center"/>
    </xf>
    <xf numFmtId="0" fontId="30" fillId="0" borderId="28" xfId="0" applyFont="1" applyBorder="1" applyAlignment="1" applyProtection="1">
      <alignment vertical="center"/>
    </xf>
    <xf numFmtId="0" fontId="3" fillId="0" borderId="0" xfId="0" applyFont="1" applyAlignment="1" applyProtection="1">
      <alignment vertical="center"/>
    </xf>
    <xf numFmtId="0" fontId="28" fillId="0" borderId="0" xfId="0" applyFont="1" applyAlignment="1" applyProtection="1">
      <alignment horizontal="center" vertical="center" wrapText="1"/>
    </xf>
    <xf numFmtId="0" fontId="25" fillId="0" borderId="18"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0" fontId="25" fillId="0" borderId="20" xfId="0" applyFont="1" applyBorder="1" applyAlignment="1" applyProtection="1">
      <alignment horizontal="center" vertical="center" wrapText="1"/>
    </xf>
    <xf numFmtId="0" fontId="29" fillId="0" borderId="18" xfId="0" applyFont="1" applyBorder="1" applyAlignment="1" applyProtection="1">
      <alignment vertical="center" wrapText="1"/>
    </xf>
    <xf numFmtId="0" fontId="29" fillId="0" borderId="19" xfId="0" applyFont="1" applyBorder="1" applyAlignment="1" applyProtection="1">
      <alignment vertical="center" wrapText="1"/>
    </xf>
    <xf numFmtId="0" fontId="29" fillId="0" borderId="20" xfId="0" applyFont="1" applyBorder="1" applyAlignment="1" applyProtection="1">
      <alignment vertical="center" wrapText="1"/>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6" xfId="0" applyFont="1" applyFill="1" applyBorder="1" applyAlignment="1" applyProtection="1">
      <alignment horizontal="righ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horizontal="left" vertical="center" wrapText="1"/>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4" fillId="0" borderId="0" xfId="0" applyFont="1" applyAlignment="1">
      <alignment wrapText="1"/>
    </xf>
    <xf numFmtId="0" fontId="32" fillId="3" borderId="6" xfId="13" applyFont="1" applyFill="1" applyBorder="1" applyAlignment="1" applyProtection="1">
      <alignment horizontal="center" vertical="center" wrapText="1"/>
    </xf>
  </cellXfs>
  <cellStyles count="16">
    <cellStyle name="Navadno" xfId="0" builtinId="0"/>
    <cellStyle name="Navadno 15" xfId="3"/>
    <cellStyle name="Navadno 16" xfId="4"/>
    <cellStyle name="Navadno 2 50" xfId="5"/>
    <cellStyle name="Navadno 49" xfId="6"/>
    <cellStyle name="Navadno 50" xfId="7"/>
    <cellStyle name="Navadno 51" xfId="11"/>
    <cellStyle name="Navadno 52" xfId="9"/>
    <cellStyle name="Navadno 53" xfId="10"/>
    <cellStyle name="Navadno 54" xfId="8"/>
    <cellStyle name="Navadno_POPIS DEL ZA GRADBENA DELA ILOVICA1" xfId="13"/>
    <cellStyle name="Normal_N36023 (2)" xfId="1"/>
    <cellStyle name="Normal_Sheet1" xfId="15"/>
    <cellStyle name="Pojasnjevalno besedilo 2" xfId="12"/>
    <cellStyle name="Valuta" xfId="2" builtinId="4"/>
    <cellStyle name="Valuta 2"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D_KOZARJE\mapa_05\popis_podboj\Kozarje_popis_Strojni_JPE_PGD_09112007_podbo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Strojniki\PLIN\JPE%20LJUBLJANA\plin_JPE_RV%2033_8089\00_04_05_09_PZI_8089\05_01_Strojne_instalacije_in_strojna_oprema\PZI_RV33_POP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hl.si\dfs\Users\martina.pleho\STARI_C\KalWin\Predrac\RTP%20LO&#268;NA\EXCELTXT\REEL34-6X0130-popis%20DZ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N_31260"/>
      <sheetName val="N_31262"/>
      <sheetName val="N_31361"/>
      <sheetName val="N_31363"/>
      <sheetName val="N_40062"/>
      <sheetName val="N_40063"/>
      <sheetName val="N_40065"/>
      <sheetName val="N_40066"/>
      <sheetName val="N_40068"/>
      <sheetName val="N_40067"/>
      <sheetName val="N_40069 "/>
      <sheetName val="N_40070"/>
      <sheetName val="P"/>
      <sheetName val="REK"/>
      <sheetName val="HPR_SD_stara verzija"/>
    </sheetNames>
    <sheetDataSet>
      <sheetData sheetId="0">
        <row r="16">
          <cell r="B16">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4">
          <cell r="B14">
            <v>1</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gr.del"/>
      <sheetName val="1.plato"/>
      <sheetName val="2.komandna stavba"/>
      <sheetName val="3.temelj TR1"/>
      <sheetName val="4.temelj TR2"/>
      <sheetName val="5.tem.portala in podstavkov VN "/>
      <sheetName val="6.jeklene konstrukcije"/>
      <sheetName val="7.kabelska kanalizacija"/>
      <sheetName val="8. 110 kV DV"/>
      <sheetName val="9.ozemljitve"/>
    </sheetNames>
    <sheetDataSet>
      <sheetData sheetId="0"/>
      <sheetData sheetId="1"/>
      <sheetData sheetId="2"/>
      <sheetData sheetId="3"/>
      <sheetData sheetId="4"/>
      <sheetData sheetId="5"/>
      <sheetData sheetId="6"/>
      <sheetData sheetId="7"/>
      <sheetData sheetId="8">
        <row r="111">
          <cell r="F111">
            <v>0</v>
          </cell>
        </row>
        <row r="127">
          <cell r="F127">
            <v>0</v>
          </cell>
        </row>
        <row r="151">
          <cell r="F151">
            <v>0</v>
          </cell>
        </row>
      </sheetData>
      <sheetData sheetId="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3"/>
  <sheetViews>
    <sheetView tabSelected="1" zoomScaleNormal="100" zoomScaleSheetLayoutView="100" workbookViewId="0">
      <selection activeCell="P19" sqref="P19"/>
    </sheetView>
  </sheetViews>
  <sheetFormatPr defaultRowHeight="12.75" x14ac:dyDescent="0.2"/>
  <cols>
    <col min="1" max="1" width="8" style="188" customWidth="1"/>
    <col min="2" max="4" width="9.140625" style="172"/>
    <col min="5" max="5" width="23.5703125" style="172" customWidth="1"/>
    <col min="6" max="6" width="25" style="172" customWidth="1"/>
    <col min="7" max="16384" width="9.140625" style="172"/>
  </cols>
  <sheetData>
    <row r="1" spans="1:6" ht="26.25" customHeight="1" x14ac:dyDescent="0.25">
      <c r="A1" s="171"/>
      <c r="B1" s="289" t="s">
        <v>355</v>
      </c>
      <c r="C1" s="289"/>
      <c r="D1" s="289"/>
      <c r="E1" s="289"/>
      <c r="F1" s="289"/>
    </row>
    <row r="2" spans="1:6" ht="10.5" customHeight="1" thickBot="1" x14ac:dyDescent="0.3">
      <c r="A2" s="171"/>
      <c r="B2" s="173"/>
      <c r="C2" s="173"/>
      <c r="D2" s="173"/>
      <c r="E2" s="173"/>
      <c r="F2" s="173"/>
    </row>
    <row r="3" spans="1:6" ht="43.5" customHeight="1" thickBot="1" x14ac:dyDescent="0.25">
      <c r="A3" s="174" t="s">
        <v>356</v>
      </c>
      <c r="B3" s="290" t="s">
        <v>357</v>
      </c>
      <c r="C3" s="291"/>
      <c r="D3" s="291"/>
      <c r="E3" s="292"/>
      <c r="F3" s="175" t="s">
        <v>358</v>
      </c>
    </row>
    <row r="4" spans="1:6" ht="52.5" customHeight="1" thickBot="1" x14ac:dyDescent="0.25">
      <c r="A4" s="176">
        <v>1</v>
      </c>
      <c r="B4" s="293" t="s">
        <v>362</v>
      </c>
      <c r="C4" s="294"/>
      <c r="D4" s="294"/>
      <c r="E4" s="295"/>
      <c r="F4" s="177">
        <f>Rekapitulacija_VO_GD!G6+'Rekapitulacija PO GD'!G9</f>
        <v>0</v>
      </c>
    </row>
    <row r="5" spans="1:6" ht="52.5" customHeight="1" thickBot="1" x14ac:dyDescent="0.25">
      <c r="A5" s="176">
        <v>2</v>
      </c>
      <c r="B5" s="293" t="s">
        <v>363</v>
      </c>
      <c r="C5" s="294"/>
      <c r="D5" s="294"/>
      <c r="E5" s="295"/>
      <c r="F5" s="177">
        <f>'Rekapitulacija_VO_GD Pod ježami'!G16</f>
        <v>0</v>
      </c>
    </row>
    <row r="6" spans="1:6" ht="52.5" customHeight="1" thickBot="1" x14ac:dyDescent="0.25">
      <c r="A6" s="176">
        <v>3</v>
      </c>
      <c r="B6" s="293" t="s">
        <v>364</v>
      </c>
      <c r="C6" s="294"/>
      <c r="D6" s="294"/>
      <c r="E6" s="295"/>
      <c r="F6" s="177">
        <f>'Rekapitulacija_VO_GD OŠ Koseze'!G6</f>
        <v>0</v>
      </c>
    </row>
    <row r="7" spans="1:6" ht="28.5" customHeight="1" x14ac:dyDescent="0.25">
      <c r="A7" s="178"/>
      <c r="B7" s="286" t="s">
        <v>359</v>
      </c>
      <c r="C7" s="286"/>
      <c r="D7" s="179"/>
      <c r="E7" s="179"/>
      <c r="F7" s="180">
        <f>SUM(F4:F6)</f>
        <v>0</v>
      </c>
    </row>
    <row r="8" spans="1:6" ht="15.75" customHeight="1" thickBot="1" x14ac:dyDescent="0.25">
      <c r="A8" s="181"/>
      <c r="B8" s="287" t="s">
        <v>360</v>
      </c>
      <c r="C8" s="287"/>
      <c r="D8" s="287"/>
      <c r="E8" s="182"/>
      <c r="F8" s="183"/>
    </row>
    <row r="9" spans="1:6" ht="15" x14ac:dyDescent="0.25">
      <c r="A9" s="171"/>
      <c r="B9" s="184"/>
      <c r="C9" s="184"/>
      <c r="D9" s="184"/>
      <c r="E9" s="184"/>
      <c r="F9" s="184"/>
    </row>
    <row r="10" spans="1:6" ht="33" customHeight="1" x14ac:dyDescent="0.25">
      <c r="A10" s="171"/>
      <c r="B10" s="184"/>
      <c r="C10" s="184"/>
      <c r="D10" s="184"/>
      <c r="E10" s="184"/>
      <c r="F10" s="184"/>
    </row>
    <row r="11" spans="1:6" ht="15" x14ac:dyDescent="0.25">
      <c r="A11" s="171"/>
      <c r="B11" s="288" t="s">
        <v>361</v>
      </c>
      <c r="C11" s="288"/>
      <c r="D11" s="288"/>
      <c r="E11" s="288"/>
      <c r="F11" s="185"/>
    </row>
    <row r="12" spans="1:6" x14ac:dyDescent="0.2">
      <c r="A12" s="186"/>
      <c r="B12" s="187"/>
      <c r="C12" s="187"/>
      <c r="D12" s="187"/>
      <c r="E12" s="187"/>
      <c r="F12" s="187"/>
    </row>
    <row r="13" spans="1:6" x14ac:dyDescent="0.2">
      <c r="A13" s="186"/>
      <c r="B13" s="187"/>
      <c r="C13" s="187"/>
      <c r="D13" s="187"/>
      <c r="E13" s="187"/>
      <c r="F13" s="187"/>
    </row>
  </sheetData>
  <sheetProtection password="CFA5" sheet="1" objects="1" scenarios="1"/>
  <mergeCells count="8">
    <mergeCell ref="B7:C7"/>
    <mergeCell ref="B8:D8"/>
    <mergeCell ref="B11:E11"/>
    <mergeCell ref="B1:F1"/>
    <mergeCell ref="B3:E3"/>
    <mergeCell ref="B4:E4"/>
    <mergeCell ref="B5:E5"/>
    <mergeCell ref="B6:E6"/>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G18"/>
  <sheetViews>
    <sheetView showGridLines="0" zoomScaleNormal="100" zoomScaleSheetLayoutView="100" workbookViewId="0">
      <selection activeCell="G16" sqref="G16"/>
    </sheetView>
  </sheetViews>
  <sheetFormatPr defaultColWidth="8.85546875" defaultRowHeight="12.75" x14ac:dyDescent="0.2"/>
  <cols>
    <col min="1" max="1" width="6.140625" style="1" customWidth="1"/>
    <col min="2" max="2" width="5.5703125" style="1" customWidth="1"/>
    <col min="3" max="3" width="34.42578125" style="1" customWidth="1"/>
    <col min="4" max="4" width="10" style="1" customWidth="1"/>
    <col min="5" max="5" width="9" style="1" customWidth="1"/>
    <col min="6" max="6" width="10.85546875" style="1" bestFit="1" customWidth="1"/>
    <col min="7" max="7" width="16.42578125" style="17" bestFit="1" customWidth="1"/>
    <col min="8" max="16384" width="8.85546875" style="1"/>
  </cols>
  <sheetData>
    <row r="1" spans="1:7" ht="27" customHeight="1" x14ac:dyDescent="0.2">
      <c r="A1" s="24" t="s">
        <v>3</v>
      </c>
      <c r="B1" s="24"/>
      <c r="C1" s="24"/>
      <c r="D1" s="24"/>
      <c r="E1" s="24"/>
      <c r="F1" s="24"/>
      <c r="G1" s="24"/>
    </row>
    <row r="2" spans="1:7" ht="15" customHeight="1" x14ac:dyDescent="0.2">
      <c r="A2" s="296" t="s">
        <v>132</v>
      </c>
      <c r="B2" s="296"/>
      <c r="C2" s="296"/>
      <c r="D2" s="296"/>
      <c r="E2" s="296"/>
      <c r="F2" s="296"/>
      <c r="G2" s="296"/>
    </row>
    <row r="3" spans="1:7" ht="15" customHeight="1" x14ac:dyDescent="0.2">
      <c r="A3" s="297" t="s">
        <v>407</v>
      </c>
      <c r="B3" s="296"/>
      <c r="C3" s="296"/>
      <c r="D3" s="296"/>
      <c r="E3" s="296"/>
      <c r="F3" s="296"/>
      <c r="G3" s="296"/>
    </row>
    <row r="4" spans="1:7" ht="15" customHeight="1" x14ac:dyDescent="0.2">
      <c r="A4" s="296"/>
      <c r="B4" s="296"/>
      <c r="C4" s="296"/>
      <c r="D4" s="296"/>
      <c r="E4" s="296"/>
      <c r="F4" s="296"/>
      <c r="G4" s="296"/>
    </row>
    <row r="5" spans="1:7" s="193" customFormat="1" ht="30" x14ac:dyDescent="0.2">
      <c r="A5" s="191" t="s">
        <v>122</v>
      </c>
      <c r="B5" s="320" t="s">
        <v>7</v>
      </c>
      <c r="C5" s="320"/>
      <c r="D5" s="320"/>
      <c r="E5" s="320"/>
      <c r="F5" s="320"/>
      <c r="G5" s="192" t="s">
        <v>125</v>
      </c>
    </row>
    <row r="6" spans="1:7" x14ac:dyDescent="0.2">
      <c r="A6" s="7" t="s">
        <v>124</v>
      </c>
      <c r="B6" s="305" t="s">
        <v>449</v>
      </c>
      <c r="C6" s="305"/>
      <c r="D6" s="305"/>
      <c r="E6" s="305"/>
      <c r="F6" s="305"/>
      <c r="G6" s="8">
        <f>G16</f>
        <v>0</v>
      </c>
    </row>
    <row r="7" spans="1:7" ht="13.5" thickBot="1" x14ac:dyDescent="0.25">
      <c r="A7" s="12"/>
      <c r="B7" s="13"/>
      <c r="C7" s="14"/>
      <c r="D7" s="14"/>
      <c r="E7" s="14"/>
      <c r="F7" s="14"/>
      <c r="G7" s="15"/>
    </row>
    <row r="8" spans="1:7" x14ac:dyDescent="0.2">
      <c r="A8" s="16"/>
      <c r="B8" s="16"/>
      <c r="C8" s="16"/>
      <c r="D8" s="16"/>
      <c r="E8" s="16"/>
      <c r="F8" s="16"/>
      <c r="G8" s="16"/>
    </row>
    <row r="9" spans="1:7" ht="15.75" x14ac:dyDescent="0.25">
      <c r="A9" s="23" t="s">
        <v>443</v>
      </c>
      <c r="B9" s="21"/>
      <c r="C9" s="22"/>
      <c r="D9" s="22"/>
      <c r="E9" s="21"/>
      <c r="F9" s="21"/>
      <c r="G9" s="20"/>
    </row>
    <row r="10" spans="1:7" x14ac:dyDescent="0.2">
      <c r="A10" s="298" t="s">
        <v>450</v>
      </c>
      <c r="B10" s="299"/>
      <c r="C10" s="299"/>
      <c r="D10" s="299"/>
      <c r="E10" s="299"/>
      <c r="F10" s="299"/>
      <c r="G10" s="300"/>
    </row>
    <row r="11" spans="1:7" ht="25.5" x14ac:dyDescent="0.2">
      <c r="A11" s="302" t="s">
        <v>52</v>
      </c>
      <c r="B11" s="306" t="s">
        <v>134</v>
      </c>
      <c r="C11" s="307"/>
      <c r="D11" s="306" t="s">
        <v>135</v>
      </c>
      <c r="E11" s="307"/>
      <c r="F11" s="147" t="s">
        <v>136</v>
      </c>
      <c r="G11" s="147" t="s">
        <v>4</v>
      </c>
    </row>
    <row r="12" spans="1:7" x14ac:dyDescent="0.2">
      <c r="A12" s="303"/>
      <c r="B12" s="308"/>
      <c r="C12" s="309"/>
      <c r="D12" s="308"/>
      <c r="E12" s="309"/>
      <c r="F12" s="2" t="s">
        <v>5</v>
      </c>
      <c r="G12" s="2" t="s">
        <v>48</v>
      </c>
    </row>
    <row r="13" spans="1:7" x14ac:dyDescent="0.2">
      <c r="A13" s="3" t="s">
        <v>444</v>
      </c>
      <c r="B13" s="310" t="s">
        <v>408</v>
      </c>
      <c r="C13" s="311"/>
      <c r="D13" s="312" t="s">
        <v>409</v>
      </c>
      <c r="E13" s="313"/>
      <c r="F13" s="18">
        <v>45</v>
      </c>
      <c r="G13" s="4">
        <f>Vrocevod_T131_GD!F210</f>
        <v>0</v>
      </c>
    </row>
    <row r="14" spans="1:7" x14ac:dyDescent="0.2">
      <c r="A14" s="3" t="s">
        <v>445</v>
      </c>
      <c r="B14" s="310" t="s">
        <v>410</v>
      </c>
      <c r="C14" s="311"/>
      <c r="D14" s="312" t="s">
        <v>409</v>
      </c>
      <c r="E14" s="313"/>
      <c r="F14" s="18">
        <v>10</v>
      </c>
      <c r="G14" s="4">
        <f>'Vrocevod_T131_do objekta_GD'!F154</f>
        <v>0</v>
      </c>
    </row>
    <row r="15" spans="1:7" x14ac:dyDescent="0.2">
      <c r="A15" s="3"/>
      <c r="B15" s="143"/>
      <c r="C15" s="144"/>
      <c r="D15" s="145"/>
      <c r="E15" s="146"/>
      <c r="F15" s="18"/>
      <c r="G15" s="4"/>
    </row>
    <row r="16" spans="1:7" x14ac:dyDescent="0.2">
      <c r="A16" s="301" t="s">
        <v>451</v>
      </c>
      <c r="B16" s="301"/>
      <c r="C16" s="301"/>
      <c r="D16" s="301"/>
      <c r="E16" s="301"/>
      <c r="F16" s="301"/>
      <c r="G16" s="5">
        <f>SUM(G13:G14)</f>
        <v>0</v>
      </c>
    </row>
    <row r="17" spans="1:7" x14ac:dyDescent="0.2">
      <c r="A17" s="3"/>
      <c r="B17" s="143"/>
      <c r="C17" s="144"/>
      <c r="D17" s="145"/>
      <c r="E17" s="146"/>
      <c r="F17" s="18"/>
      <c r="G17" s="4"/>
    </row>
    <row r="18" spans="1:7" s="198" customFormat="1" x14ac:dyDescent="0.2">
      <c r="A18" s="194"/>
      <c r="B18" s="195"/>
      <c r="C18" s="195"/>
      <c r="D18" s="196"/>
      <c r="E18" s="196"/>
      <c r="F18" s="196"/>
      <c r="G18" s="197"/>
    </row>
  </sheetData>
  <sheetProtection algorithmName="SHA-512" hashValue="0OVuuGF6vxui5wp51x8r1sfEqs1KIBqhlQbXc9ZxifhrtIrkIMTGYkiAmV5rX+nP6cfif6ZnjcWNJfi6iorM3w==" saltValue="BYZ2CPHJbLOg2w9co9VTUA==" spinCount="100000" sheet="1" objects="1" scenarios="1"/>
  <mergeCells count="13">
    <mergeCell ref="A2:G2"/>
    <mergeCell ref="A3:G4"/>
    <mergeCell ref="B5:F5"/>
    <mergeCell ref="B6:F6"/>
    <mergeCell ref="A10:G10"/>
    <mergeCell ref="A16:F16"/>
    <mergeCell ref="A11:A12"/>
    <mergeCell ref="B11:C12"/>
    <mergeCell ref="D11:E12"/>
    <mergeCell ref="B13:C13"/>
    <mergeCell ref="D13:E13"/>
    <mergeCell ref="B14:C14"/>
    <mergeCell ref="D14:E14"/>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topLeftCell="A14" zoomScaleNormal="100" zoomScaleSheetLayoutView="115" workbookViewId="0">
      <selection activeCell="E29" sqref="E29"/>
    </sheetView>
  </sheetViews>
  <sheetFormatPr defaultColWidth="9.140625" defaultRowHeight="12.75" x14ac:dyDescent="0.2"/>
  <cols>
    <col min="1" max="1" width="5.7109375" style="26" customWidth="1"/>
    <col min="2" max="2" width="50.7109375" style="75"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t="s">
        <v>446</v>
      </c>
      <c r="B1" s="68" t="s">
        <v>6</v>
      </c>
      <c r="C1" s="26"/>
      <c r="D1" s="27"/>
    </row>
    <row r="2" spans="1:6" x14ac:dyDescent="0.2">
      <c r="A2" s="25" t="s">
        <v>447</v>
      </c>
      <c r="B2" s="68" t="s">
        <v>7</v>
      </c>
      <c r="C2" s="26"/>
      <c r="D2" s="27"/>
    </row>
    <row r="3" spans="1:6" x14ac:dyDescent="0.2">
      <c r="A3" s="25" t="s">
        <v>444</v>
      </c>
      <c r="B3" s="68" t="s">
        <v>411</v>
      </c>
      <c r="C3" s="26"/>
      <c r="D3" s="27"/>
    </row>
    <row r="4" spans="1:6" x14ac:dyDescent="0.2">
      <c r="A4" s="25"/>
      <c r="B4" s="68" t="s">
        <v>408</v>
      </c>
      <c r="C4" s="26"/>
      <c r="D4" s="27"/>
    </row>
    <row r="5" spans="1:6" ht="76.5" x14ac:dyDescent="0.2">
      <c r="A5" s="125" t="s">
        <v>0</v>
      </c>
      <c r="B5" s="126" t="s">
        <v>42</v>
      </c>
      <c r="C5" s="127" t="s">
        <v>8</v>
      </c>
      <c r="D5" s="127" t="s">
        <v>9</v>
      </c>
      <c r="E5" s="128" t="s">
        <v>46</v>
      </c>
      <c r="F5" s="128" t="s">
        <v>47</v>
      </c>
    </row>
    <row r="6" spans="1:6" x14ac:dyDescent="0.2">
      <c r="A6" s="108">
        <v>1</v>
      </c>
      <c r="B6" s="69"/>
      <c r="C6" s="31"/>
      <c r="D6" s="32"/>
      <c r="E6" s="33"/>
      <c r="F6" s="31"/>
    </row>
    <row r="7" spans="1:6" x14ac:dyDescent="0.2">
      <c r="A7" s="118"/>
      <c r="B7" s="120" t="s">
        <v>138</v>
      </c>
      <c r="C7" s="58"/>
      <c r="D7" s="56"/>
      <c r="E7" s="57"/>
      <c r="F7" s="58"/>
    </row>
    <row r="8" spans="1:6" x14ac:dyDescent="0.2">
      <c r="A8" s="118"/>
      <c r="B8" s="314" t="s">
        <v>137</v>
      </c>
      <c r="C8" s="314"/>
      <c r="D8" s="314"/>
      <c r="E8" s="314"/>
      <c r="F8" s="314"/>
    </row>
    <row r="9" spans="1:6" x14ac:dyDescent="0.2">
      <c r="A9" s="118"/>
      <c r="B9" s="314"/>
      <c r="C9" s="314"/>
      <c r="D9" s="314"/>
      <c r="E9" s="314"/>
      <c r="F9" s="314"/>
    </row>
    <row r="10" spans="1:6" x14ac:dyDescent="0.2">
      <c r="A10" s="118"/>
      <c r="B10" s="119"/>
      <c r="C10" s="58"/>
      <c r="D10" s="56"/>
      <c r="E10" s="57"/>
      <c r="F10" s="58"/>
    </row>
    <row r="11" spans="1:6" x14ac:dyDescent="0.2">
      <c r="A11" s="108"/>
      <c r="B11" s="69"/>
      <c r="C11" s="31"/>
      <c r="D11" s="32"/>
      <c r="E11" s="33"/>
      <c r="F11" s="31"/>
    </row>
    <row r="12" spans="1:6" x14ac:dyDescent="0.2">
      <c r="A12" s="109">
        <f>COUNT(A6+1)</f>
        <v>1</v>
      </c>
      <c r="B12" s="40" t="s">
        <v>10</v>
      </c>
      <c r="C12" s="36"/>
      <c r="D12" s="20"/>
      <c r="E12" s="35"/>
      <c r="F12" s="35"/>
    </row>
    <row r="13" spans="1:6" ht="38.25" x14ac:dyDescent="0.2">
      <c r="A13" s="109"/>
      <c r="B13" s="41" t="s">
        <v>53</v>
      </c>
      <c r="C13" s="36"/>
      <c r="D13" s="20"/>
      <c r="E13" s="35"/>
      <c r="F13" s="35"/>
    </row>
    <row r="14" spans="1:6" ht="14.25" x14ac:dyDescent="0.2">
      <c r="A14" s="109"/>
      <c r="B14" s="41"/>
      <c r="C14" s="51">
        <v>45</v>
      </c>
      <c r="D14" s="20" t="s">
        <v>45</v>
      </c>
      <c r="E14" s="46"/>
      <c r="F14" s="35">
        <f>C14*E14</f>
        <v>0</v>
      </c>
    </row>
    <row r="15" spans="1:6" x14ac:dyDescent="0.2">
      <c r="A15" s="111"/>
      <c r="B15" s="71"/>
      <c r="C15" s="52"/>
      <c r="D15" s="53"/>
      <c r="E15" s="54"/>
      <c r="F15" s="54"/>
    </row>
    <row r="16" spans="1:6" x14ac:dyDescent="0.2">
      <c r="A16" s="110"/>
      <c r="B16" s="70"/>
      <c r="C16" s="55"/>
      <c r="D16" s="49"/>
      <c r="E16" s="50"/>
      <c r="F16" s="50"/>
    </row>
    <row r="17" spans="1:6" x14ac:dyDescent="0.2">
      <c r="A17" s="109">
        <f>COUNT($A$12:A16)+1</f>
        <v>2</v>
      </c>
      <c r="B17" s="40" t="s">
        <v>412</v>
      </c>
      <c r="C17" s="51"/>
      <c r="D17" s="20"/>
      <c r="E17" s="35"/>
      <c r="F17" s="35"/>
    </row>
    <row r="18" spans="1:6" ht="38.25" x14ac:dyDescent="0.2">
      <c r="A18" s="109"/>
      <c r="B18" s="41" t="s">
        <v>413</v>
      </c>
      <c r="C18" s="51"/>
      <c r="D18" s="20"/>
      <c r="E18" s="35"/>
      <c r="F18" s="35"/>
    </row>
    <row r="19" spans="1:6" x14ac:dyDescent="0.2">
      <c r="A19" s="109"/>
      <c r="B19" s="41"/>
      <c r="C19" s="51">
        <v>1</v>
      </c>
      <c r="D19" s="20" t="s">
        <v>1</v>
      </c>
      <c r="E19" s="46"/>
      <c r="F19" s="35">
        <f>C19*E19</f>
        <v>0</v>
      </c>
    </row>
    <row r="20" spans="1:6" x14ac:dyDescent="0.2">
      <c r="A20" s="111"/>
      <c r="B20" s="71"/>
      <c r="C20" s="52"/>
      <c r="D20" s="53"/>
      <c r="E20" s="54"/>
      <c r="F20" s="54"/>
    </row>
    <row r="21" spans="1:6" x14ac:dyDescent="0.2">
      <c r="A21" s="110"/>
      <c r="B21" s="70"/>
      <c r="C21" s="55"/>
      <c r="D21" s="49"/>
      <c r="E21" s="50"/>
      <c r="F21" s="48"/>
    </row>
    <row r="22" spans="1:6" x14ac:dyDescent="0.2">
      <c r="A22" s="109">
        <f>COUNT($A$12:A21)+1</f>
        <v>3</v>
      </c>
      <c r="B22" s="40" t="s">
        <v>23</v>
      </c>
      <c r="C22" s="51"/>
      <c r="D22" s="20"/>
      <c r="E22" s="35"/>
      <c r="F22" s="36"/>
    </row>
    <row r="23" spans="1:6" ht="38.25" x14ac:dyDescent="0.2">
      <c r="A23" s="109"/>
      <c r="B23" s="41" t="s">
        <v>44</v>
      </c>
      <c r="C23" s="51"/>
      <c r="D23" s="20"/>
      <c r="E23" s="35"/>
      <c r="F23" s="36"/>
    </row>
    <row r="24" spans="1:6" ht="14.25" x14ac:dyDescent="0.2">
      <c r="A24" s="109"/>
      <c r="B24" s="41"/>
      <c r="C24" s="51">
        <v>22</v>
      </c>
      <c r="D24" s="20" t="s">
        <v>45</v>
      </c>
      <c r="E24" s="46"/>
      <c r="F24" s="35">
        <f>C24*E24</f>
        <v>0</v>
      </c>
    </row>
    <row r="25" spans="1:6" x14ac:dyDescent="0.2">
      <c r="A25" s="111"/>
      <c r="B25" s="71"/>
      <c r="C25" s="52"/>
      <c r="D25" s="53"/>
      <c r="E25" s="54"/>
      <c r="F25" s="54"/>
    </row>
    <row r="26" spans="1:6" x14ac:dyDescent="0.2">
      <c r="A26" s="110"/>
      <c r="B26" s="70"/>
      <c r="C26" s="55"/>
      <c r="D26" s="49"/>
      <c r="E26" s="50"/>
      <c r="F26" s="48"/>
    </row>
    <row r="27" spans="1:6" x14ac:dyDescent="0.2">
      <c r="A27" s="109">
        <f>COUNT($A$12:A26)+1</f>
        <v>4</v>
      </c>
      <c r="B27" s="40" t="s">
        <v>391</v>
      </c>
      <c r="C27" s="51"/>
      <c r="D27" s="20"/>
      <c r="E27" s="35"/>
      <c r="F27" s="36"/>
    </row>
    <row r="28" spans="1:6" ht="63.75" x14ac:dyDescent="0.2">
      <c r="A28" s="109"/>
      <c r="B28" s="41" t="s">
        <v>392</v>
      </c>
      <c r="C28" s="51"/>
      <c r="D28" s="20"/>
      <c r="E28" s="35"/>
      <c r="F28" s="36"/>
    </row>
    <row r="29" spans="1:6" x14ac:dyDescent="0.2">
      <c r="A29" s="109"/>
      <c r="B29" s="41"/>
      <c r="C29" s="51">
        <v>2</v>
      </c>
      <c r="D29" s="20" t="s">
        <v>1</v>
      </c>
      <c r="E29" s="46"/>
      <c r="F29" s="35">
        <f>C29*E29</f>
        <v>0</v>
      </c>
    </row>
    <row r="30" spans="1:6" x14ac:dyDescent="0.2">
      <c r="A30" s="111"/>
      <c r="B30" s="71"/>
      <c r="C30" s="52"/>
      <c r="D30" s="53"/>
      <c r="E30" s="54"/>
      <c r="F30" s="54"/>
    </row>
    <row r="31" spans="1:6" x14ac:dyDescent="0.2">
      <c r="A31" s="110"/>
      <c r="B31" s="70"/>
      <c r="C31" s="55"/>
      <c r="D31" s="49"/>
      <c r="E31" s="50"/>
      <c r="F31" s="48"/>
    </row>
    <row r="32" spans="1:6" x14ac:dyDescent="0.2">
      <c r="A32" s="109">
        <f>COUNT($A$12:A31)+1</f>
        <v>5</v>
      </c>
      <c r="B32" s="40" t="s">
        <v>57</v>
      </c>
      <c r="C32" s="51"/>
      <c r="D32" s="37"/>
      <c r="E32" s="38"/>
      <c r="F32" s="36"/>
    </row>
    <row r="33" spans="1:6" ht="51" x14ac:dyDescent="0.2">
      <c r="A33" s="109"/>
      <c r="B33" s="41" t="s">
        <v>58</v>
      </c>
      <c r="C33" s="51"/>
      <c r="D33" s="37"/>
      <c r="E33" s="38"/>
      <c r="F33" s="36"/>
    </row>
    <row r="34" spans="1:6" ht="14.25" x14ac:dyDescent="0.2">
      <c r="A34" s="109"/>
      <c r="B34" s="41"/>
      <c r="C34" s="51">
        <v>90</v>
      </c>
      <c r="D34" s="37" t="s">
        <v>51</v>
      </c>
      <c r="E34" s="47"/>
      <c r="F34" s="35">
        <f>C34*E34</f>
        <v>0</v>
      </c>
    </row>
    <row r="35" spans="1:6" x14ac:dyDescent="0.2">
      <c r="A35" s="111"/>
      <c r="B35" s="71"/>
      <c r="C35" s="52"/>
      <c r="D35" s="80"/>
      <c r="E35" s="81"/>
      <c r="F35" s="54"/>
    </row>
    <row r="36" spans="1:6" x14ac:dyDescent="0.2">
      <c r="A36" s="110"/>
      <c r="B36" s="70"/>
      <c r="C36" s="55"/>
      <c r="D36" s="49"/>
      <c r="E36" s="50"/>
      <c r="F36" s="48"/>
    </row>
    <row r="37" spans="1:6" ht="25.5" x14ac:dyDescent="0.2">
      <c r="A37" s="109">
        <f>COUNT($A$12:A36)+1</f>
        <v>6</v>
      </c>
      <c r="B37" s="40" t="s">
        <v>59</v>
      </c>
      <c r="C37" s="51"/>
      <c r="D37" s="20"/>
      <c r="E37" s="35"/>
      <c r="F37" s="36"/>
    </row>
    <row r="38" spans="1:6" ht="51" x14ac:dyDescent="0.2">
      <c r="A38" s="109"/>
      <c r="B38" s="41" t="s">
        <v>60</v>
      </c>
      <c r="C38" s="51"/>
      <c r="D38" s="20"/>
      <c r="E38" s="35"/>
      <c r="F38" s="36"/>
    </row>
    <row r="39" spans="1:6" ht="14.25" x14ac:dyDescent="0.2">
      <c r="A39" s="109"/>
      <c r="B39" s="41"/>
      <c r="C39" s="51">
        <v>90</v>
      </c>
      <c r="D39" s="37" t="s">
        <v>51</v>
      </c>
      <c r="E39" s="47"/>
      <c r="F39" s="35">
        <f>C39*E39</f>
        <v>0</v>
      </c>
    </row>
    <row r="40" spans="1:6" x14ac:dyDescent="0.2">
      <c r="A40" s="111"/>
      <c r="B40" s="71"/>
      <c r="C40" s="52"/>
      <c r="D40" s="80"/>
      <c r="E40" s="81"/>
      <c r="F40" s="54"/>
    </row>
    <row r="41" spans="1:6" x14ac:dyDescent="0.2">
      <c r="A41" s="110"/>
      <c r="B41" s="70"/>
      <c r="C41" s="55"/>
      <c r="D41" s="49"/>
      <c r="E41" s="50"/>
      <c r="F41" s="48"/>
    </row>
    <row r="42" spans="1:6" x14ac:dyDescent="0.2">
      <c r="A42" s="109">
        <f>COUNT($A$12:A41)+1</f>
        <v>7</v>
      </c>
      <c r="B42" s="40" t="s">
        <v>414</v>
      </c>
      <c r="C42" s="51"/>
      <c r="D42" s="20"/>
      <c r="E42" s="35"/>
      <c r="F42" s="36"/>
    </row>
    <row r="43" spans="1:6" ht="51" x14ac:dyDescent="0.2">
      <c r="A43" s="109"/>
      <c r="B43" s="41" t="s">
        <v>415</v>
      </c>
      <c r="C43" s="51"/>
      <c r="D43" s="20"/>
      <c r="E43" s="35"/>
      <c r="F43" s="36"/>
    </row>
    <row r="44" spans="1:6" x14ac:dyDescent="0.2">
      <c r="A44" s="109"/>
      <c r="B44" s="41"/>
      <c r="C44" s="51">
        <v>4</v>
      </c>
      <c r="D44" s="37" t="s">
        <v>1</v>
      </c>
      <c r="E44" s="47"/>
      <c r="F44" s="35">
        <f>C44*E44</f>
        <v>0</v>
      </c>
    </row>
    <row r="45" spans="1:6" x14ac:dyDescent="0.2">
      <c r="A45" s="111"/>
      <c r="B45" s="71"/>
      <c r="C45" s="52"/>
      <c r="D45" s="80"/>
      <c r="E45" s="81"/>
      <c r="F45" s="54"/>
    </row>
    <row r="46" spans="1:6" x14ac:dyDescent="0.2">
      <c r="A46" s="110"/>
      <c r="B46" s="70"/>
      <c r="C46" s="55"/>
      <c r="D46" s="49"/>
      <c r="E46" s="50"/>
      <c r="F46" s="48"/>
    </row>
    <row r="47" spans="1:6" x14ac:dyDescent="0.2">
      <c r="A47" s="109">
        <f>COUNT($A$12:A46)+1</f>
        <v>8</v>
      </c>
      <c r="B47" s="84" t="s">
        <v>61</v>
      </c>
      <c r="C47" s="51"/>
      <c r="D47" s="59"/>
      <c r="E47" s="60"/>
      <c r="F47" s="61"/>
    </row>
    <row r="48" spans="1:6" ht="51" x14ac:dyDescent="0.2">
      <c r="A48" s="109"/>
      <c r="B48" s="41" t="s">
        <v>62</v>
      </c>
      <c r="C48" s="51"/>
      <c r="D48" s="59"/>
      <c r="E48" s="60"/>
      <c r="F48" s="60"/>
    </row>
    <row r="49" spans="1:6" ht="14.25" x14ac:dyDescent="0.2">
      <c r="A49" s="109"/>
      <c r="B49" s="41"/>
      <c r="C49" s="51">
        <v>40</v>
      </c>
      <c r="D49" s="20" t="s">
        <v>45</v>
      </c>
      <c r="E49" s="46"/>
      <c r="F49" s="35">
        <f>E49*C49</f>
        <v>0</v>
      </c>
    </row>
    <row r="50" spans="1:6" x14ac:dyDescent="0.2">
      <c r="A50" s="111"/>
      <c r="B50" s="71"/>
      <c r="C50" s="52"/>
      <c r="D50" s="53"/>
      <c r="E50" s="54"/>
      <c r="F50" s="54"/>
    </row>
    <row r="51" spans="1:6" x14ac:dyDescent="0.2">
      <c r="A51" s="110"/>
      <c r="B51" s="70"/>
      <c r="C51" s="55"/>
      <c r="D51" s="49"/>
      <c r="E51" s="50"/>
      <c r="F51" s="48"/>
    </row>
    <row r="52" spans="1:6" x14ac:dyDescent="0.2">
      <c r="A52" s="109">
        <f>COUNT($A$12:A51)+1</f>
        <v>9</v>
      </c>
      <c r="B52" s="86" t="s">
        <v>67</v>
      </c>
      <c r="C52" s="51"/>
      <c r="D52" s="20"/>
      <c r="E52" s="35"/>
      <c r="F52" s="36"/>
    </row>
    <row r="53" spans="1:6" ht="63.75" x14ac:dyDescent="0.2">
      <c r="A53" s="109"/>
      <c r="B53" s="41" t="s">
        <v>68</v>
      </c>
      <c r="C53" s="51"/>
      <c r="D53" s="20"/>
      <c r="E53" s="35"/>
      <c r="F53" s="36"/>
    </row>
    <row r="54" spans="1:6" ht="14.25" x14ac:dyDescent="0.2">
      <c r="A54" s="109"/>
      <c r="B54" s="87"/>
      <c r="C54" s="51">
        <v>20</v>
      </c>
      <c r="D54" s="20" t="s">
        <v>45</v>
      </c>
      <c r="E54" s="46"/>
      <c r="F54" s="35">
        <f>E54*C54</f>
        <v>0</v>
      </c>
    </row>
    <row r="55" spans="1:6" x14ac:dyDescent="0.2">
      <c r="A55" s="111"/>
      <c r="B55" s="88"/>
      <c r="C55" s="52"/>
      <c r="D55" s="53"/>
      <c r="E55" s="54"/>
      <c r="F55" s="54"/>
    </row>
    <row r="56" spans="1:6" x14ac:dyDescent="0.2">
      <c r="A56" s="110"/>
      <c r="B56" s="70"/>
      <c r="C56" s="55"/>
      <c r="D56" s="49"/>
      <c r="E56" s="50"/>
      <c r="F56" s="48"/>
    </row>
    <row r="57" spans="1:6" x14ac:dyDescent="0.2">
      <c r="A57" s="109">
        <f>COUNT($A$12:A56)+1</f>
        <v>10</v>
      </c>
      <c r="B57" s="94" t="s">
        <v>73</v>
      </c>
      <c r="C57" s="51"/>
      <c r="D57" s="20"/>
      <c r="E57" s="35"/>
      <c r="F57" s="36"/>
    </row>
    <row r="58" spans="1:6" ht="51" x14ac:dyDescent="0.2">
      <c r="A58" s="109"/>
      <c r="B58" s="41" t="s">
        <v>74</v>
      </c>
      <c r="C58" s="51"/>
      <c r="D58" s="20"/>
      <c r="E58" s="35"/>
      <c r="F58" s="36"/>
    </row>
    <row r="59" spans="1:6" ht="14.25" x14ac:dyDescent="0.2">
      <c r="A59" s="109"/>
      <c r="B59" s="41"/>
      <c r="C59" s="51">
        <v>20</v>
      </c>
      <c r="D59" s="20" t="s">
        <v>51</v>
      </c>
      <c r="E59" s="46"/>
      <c r="F59" s="35">
        <f>C59*E59</f>
        <v>0</v>
      </c>
    </row>
    <row r="60" spans="1:6" x14ac:dyDescent="0.2">
      <c r="A60" s="111"/>
      <c r="B60" s="71"/>
      <c r="C60" s="52"/>
      <c r="D60" s="53"/>
      <c r="E60" s="54"/>
      <c r="F60" s="54"/>
    </row>
    <row r="61" spans="1:6" x14ac:dyDescent="0.2">
      <c r="A61" s="116"/>
      <c r="B61" s="70"/>
      <c r="C61" s="55"/>
      <c r="D61" s="49"/>
      <c r="E61" s="50"/>
      <c r="F61" s="48"/>
    </row>
    <row r="62" spans="1:6" x14ac:dyDescent="0.2">
      <c r="A62" s="109">
        <f>COUNT($A$12:A61)+1</f>
        <v>11</v>
      </c>
      <c r="B62" s="40" t="s">
        <v>14</v>
      </c>
      <c r="C62" s="51"/>
      <c r="D62" s="20"/>
      <c r="E62" s="35"/>
      <c r="F62" s="36"/>
    </row>
    <row r="63" spans="1:6" ht="38.25" x14ac:dyDescent="0.2">
      <c r="A63" s="114"/>
      <c r="B63" s="41" t="s">
        <v>16</v>
      </c>
      <c r="C63" s="51"/>
      <c r="D63" s="20"/>
      <c r="E63" s="35"/>
      <c r="F63" s="36"/>
    </row>
    <row r="64" spans="1:6" ht="14.25" x14ac:dyDescent="0.2">
      <c r="A64" s="114"/>
      <c r="B64" s="41"/>
      <c r="C64" s="51">
        <v>50</v>
      </c>
      <c r="D64" s="20" t="s">
        <v>51</v>
      </c>
      <c r="E64" s="46"/>
      <c r="F64" s="35">
        <f>C64*E64</f>
        <v>0</v>
      </c>
    </row>
    <row r="65" spans="1:6" x14ac:dyDescent="0.2">
      <c r="A65" s="115"/>
      <c r="B65" s="71"/>
      <c r="C65" s="52"/>
      <c r="D65" s="53"/>
      <c r="E65" s="54"/>
      <c r="F65" s="54"/>
    </row>
    <row r="66" spans="1:6" x14ac:dyDescent="0.2">
      <c r="A66" s="116"/>
      <c r="B66" s="70"/>
      <c r="C66" s="55"/>
      <c r="D66" s="49"/>
      <c r="E66" s="50"/>
      <c r="F66" s="48"/>
    </row>
    <row r="67" spans="1:6" x14ac:dyDescent="0.2">
      <c r="A67" s="109">
        <f>COUNT($A$12:A66)+1</f>
        <v>12</v>
      </c>
      <c r="B67" s="40" t="s">
        <v>15</v>
      </c>
      <c r="C67" s="51"/>
      <c r="D67" s="20"/>
      <c r="E67" s="35"/>
      <c r="F67" s="36"/>
    </row>
    <row r="68" spans="1:6" ht="38.25" x14ac:dyDescent="0.2">
      <c r="A68" s="114"/>
      <c r="B68" s="41" t="s">
        <v>39</v>
      </c>
      <c r="C68" s="51"/>
      <c r="D68" s="20"/>
      <c r="E68" s="35"/>
      <c r="F68" s="36"/>
    </row>
    <row r="69" spans="1:6" s="34" customFormat="1" ht="14.25" x14ac:dyDescent="0.2">
      <c r="A69" s="112"/>
      <c r="B69" s="41"/>
      <c r="C69" s="51">
        <v>390</v>
      </c>
      <c r="D69" s="20" t="s">
        <v>51</v>
      </c>
      <c r="E69" s="46"/>
      <c r="F69" s="35">
        <f>C69*E69</f>
        <v>0</v>
      </c>
    </row>
    <row r="70" spans="1:6" s="34" customFormat="1" x14ac:dyDescent="0.2">
      <c r="A70" s="117"/>
      <c r="B70" s="71"/>
      <c r="C70" s="52"/>
      <c r="D70" s="53"/>
      <c r="E70" s="54"/>
      <c r="F70" s="54"/>
    </row>
    <row r="71" spans="1:6" s="34" customFormat="1" x14ac:dyDescent="0.2">
      <c r="A71" s="113"/>
      <c r="B71" s="70"/>
      <c r="C71" s="55"/>
      <c r="D71" s="49"/>
      <c r="E71" s="50"/>
      <c r="F71" s="48"/>
    </row>
    <row r="72" spans="1:6" s="34" customFormat="1" x14ac:dyDescent="0.2">
      <c r="A72" s="109">
        <f>COUNT($A$12:A71)+1</f>
        <v>13</v>
      </c>
      <c r="B72" s="40" t="s">
        <v>325</v>
      </c>
      <c r="C72" s="51"/>
      <c r="D72" s="20"/>
      <c r="E72" s="35"/>
      <c r="F72" s="36"/>
    </row>
    <row r="73" spans="1:6" s="34" customFormat="1" ht="63.75" x14ac:dyDescent="0.2">
      <c r="A73" s="112"/>
      <c r="B73" s="41" t="s">
        <v>113</v>
      </c>
      <c r="C73" s="51"/>
      <c r="D73" s="20"/>
      <c r="E73" s="35"/>
      <c r="F73" s="36"/>
    </row>
    <row r="74" spans="1:6" s="34" customFormat="1" x14ac:dyDescent="0.2">
      <c r="A74" s="112"/>
      <c r="B74" s="40" t="s">
        <v>326</v>
      </c>
      <c r="C74" s="51"/>
      <c r="D74" s="20"/>
      <c r="E74" s="35"/>
      <c r="F74" s="36"/>
    </row>
    <row r="75" spans="1:6" s="34" customFormat="1" ht="25.5" x14ac:dyDescent="0.2">
      <c r="A75" s="112"/>
      <c r="B75" s="41" t="s">
        <v>327</v>
      </c>
      <c r="C75" s="51">
        <v>390</v>
      </c>
      <c r="D75" s="20" t="s">
        <v>51</v>
      </c>
      <c r="E75" s="46"/>
      <c r="F75" s="35">
        <f>C75*E75</f>
        <v>0</v>
      </c>
    </row>
    <row r="76" spans="1:6" s="34" customFormat="1" ht="25.5" x14ac:dyDescent="0.2">
      <c r="A76" s="112"/>
      <c r="B76" s="41" t="s">
        <v>114</v>
      </c>
      <c r="C76" s="51">
        <v>390</v>
      </c>
      <c r="D76" s="20" t="s">
        <v>51</v>
      </c>
      <c r="E76" s="46"/>
      <c r="F76" s="35">
        <f>C76*E76</f>
        <v>0</v>
      </c>
    </row>
    <row r="77" spans="1:6" s="34" customFormat="1" x14ac:dyDescent="0.2">
      <c r="A77" s="117"/>
      <c r="B77" s="71"/>
      <c r="C77" s="52"/>
      <c r="D77" s="53"/>
      <c r="E77" s="54"/>
      <c r="F77" s="54"/>
    </row>
    <row r="78" spans="1:6" x14ac:dyDescent="0.2">
      <c r="A78" s="116"/>
      <c r="B78" s="70"/>
      <c r="C78" s="55"/>
      <c r="D78" s="165"/>
      <c r="E78" s="166"/>
      <c r="F78" s="166"/>
    </row>
    <row r="79" spans="1:6" x14ac:dyDescent="0.2">
      <c r="A79" s="109">
        <f>COUNT($A$12:A78)+1</f>
        <v>14</v>
      </c>
      <c r="B79" s="40" t="s">
        <v>328</v>
      </c>
      <c r="C79" s="51"/>
      <c r="D79" s="37"/>
      <c r="E79" s="38"/>
      <c r="F79" s="38"/>
    </row>
    <row r="80" spans="1:6" ht="63.75" x14ac:dyDescent="0.2">
      <c r="A80" s="114"/>
      <c r="B80" s="41" t="s">
        <v>416</v>
      </c>
      <c r="C80" s="51"/>
      <c r="D80" s="167"/>
      <c r="E80" s="168"/>
      <c r="F80" s="168"/>
    </row>
    <row r="81" spans="1:6" x14ac:dyDescent="0.2">
      <c r="A81" s="114"/>
      <c r="B81" s="40" t="s">
        <v>90</v>
      </c>
      <c r="C81" s="51"/>
      <c r="D81" s="20"/>
      <c r="E81" s="35"/>
      <c r="F81" s="36"/>
    </row>
    <row r="82" spans="1:6" ht="25.5" x14ac:dyDescent="0.2">
      <c r="A82" s="114"/>
      <c r="B82" s="41" t="s">
        <v>330</v>
      </c>
      <c r="C82" s="51">
        <v>50</v>
      </c>
      <c r="D82" s="37" t="s">
        <v>51</v>
      </c>
      <c r="E82" s="47"/>
      <c r="F82" s="38">
        <f>C82*E82</f>
        <v>0</v>
      </c>
    </row>
    <row r="83" spans="1:6" x14ac:dyDescent="0.2">
      <c r="A83" s="115"/>
      <c r="B83" s="71"/>
      <c r="C83" s="52"/>
      <c r="D83" s="80"/>
      <c r="E83" s="81"/>
      <c r="F83" s="81"/>
    </row>
    <row r="84" spans="1:6" ht="14.25" x14ac:dyDescent="0.2">
      <c r="A84" s="116"/>
      <c r="B84" s="98"/>
      <c r="C84" s="55"/>
      <c r="D84" s="49"/>
      <c r="E84" s="50"/>
      <c r="F84" s="48"/>
    </row>
    <row r="85" spans="1:6" x14ac:dyDescent="0.2">
      <c r="A85" s="109">
        <f>COUNT($A$12:A84)+1</f>
        <v>15</v>
      </c>
      <c r="B85" s="40" t="s">
        <v>92</v>
      </c>
      <c r="C85" s="51"/>
      <c r="D85" s="20"/>
      <c r="E85" s="35"/>
      <c r="F85" s="36"/>
    </row>
    <row r="86" spans="1:6" ht="63.75" x14ac:dyDescent="0.2">
      <c r="A86" s="114"/>
      <c r="B86" s="41" t="s">
        <v>139</v>
      </c>
      <c r="C86" s="51"/>
      <c r="D86" s="20"/>
      <c r="E86" s="35"/>
      <c r="F86" s="36"/>
    </row>
    <row r="87" spans="1:6" ht="14.25" x14ac:dyDescent="0.2">
      <c r="A87" s="114"/>
      <c r="B87" s="72"/>
      <c r="C87" s="51">
        <v>440</v>
      </c>
      <c r="D87" s="37" t="s">
        <v>51</v>
      </c>
      <c r="E87" s="46"/>
      <c r="F87" s="38">
        <f>+E87*C87</f>
        <v>0</v>
      </c>
    </row>
    <row r="88" spans="1:6" ht="14.25" x14ac:dyDescent="0.2">
      <c r="A88" s="115"/>
      <c r="B88" s="99"/>
      <c r="C88" s="52"/>
      <c r="D88" s="80"/>
      <c r="E88" s="54"/>
      <c r="F88" s="81"/>
    </row>
    <row r="89" spans="1:6" x14ac:dyDescent="0.2">
      <c r="A89" s="116"/>
      <c r="B89" s="70"/>
      <c r="C89" s="55"/>
      <c r="D89" s="49"/>
      <c r="E89" s="50"/>
      <c r="F89" s="48"/>
    </row>
    <row r="90" spans="1:6" x14ac:dyDescent="0.2">
      <c r="A90" s="109">
        <f>COUNT($A$12:A89)+1</f>
        <v>16</v>
      </c>
      <c r="B90" s="40" t="s">
        <v>94</v>
      </c>
      <c r="C90" s="51"/>
      <c r="D90" s="20"/>
      <c r="E90" s="35"/>
      <c r="F90" s="35"/>
    </row>
    <row r="91" spans="1:6" ht="51" x14ac:dyDescent="0.2">
      <c r="A91" s="114"/>
      <c r="B91" s="41" t="s">
        <v>95</v>
      </c>
      <c r="C91" s="51"/>
      <c r="D91" s="20"/>
      <c r="E91" s="35"/>
      <c r="F91" s="36"/>
    </row>
    <row r="92" spans="1:6" ht="14.25" x14ac:dyDescent="0.2">
      <c r="A92" s="114"/>
      <c r="B92" s="41"/>
      <c r="C92" s="51">
        <v>5</v>
      </c>
      <c r="D92" s="20" t="s">
        <v>45</v>
      </c>
      <c r="E92" s="46"/>
      <c r="F92" s="35">
        <f>C92*E92</f>
        <v>0</v>
      </c>
    </row>
    <row r="93" spans="1:6" x14ac:dyDescent="0.2">
      <c r="A93" s="115"/>
      <c r="B93" s="71"/>
      <c r="C93" s="52"/>
      <c r="D93" s="53"/>
      <c r="E93" s="54"/>
      <c r="F93" s="54"/>
    </row>
    <row r="94" spans="1:6" x14ac:dyDescent="0.2">
      <c r="A94" s="116"/>
      <c r="B94" s="70"/>
      <c r="C94" s="55"/>
      <c r="D94" s="49"/>
      <c r="E94" s="50"/>
      <c r="F94" s="50"/>
    </row>
    <row r="95" spans="1:6" x14ac:dyDescent="0.2">
      <c r="A95" s="109">
        <f>COUNT($A$12:A94)+1</f>
        <v>17</v>
      </c>
      <c r="B95" s="40" t="s">
        <v>96</v>
      </c>
      <c r="C95" s="51"/>
      <c r="D95" s="20"/>
      <c r="E95" s="35"/>
      <c r="F95" s="35"/>
    </row>
    <row r="96" spans="1:6" ht="63.75" x14ac:dyDescent="0.2">
      <c r="A96" s="114"/>
      <c r="B96" s="41" t="s">
        <v>97</v>
      </c>
      <c r="C96" s="51"/>
      <c r="D96" s="20"/>
      <c r="E96" s="35"/>
      <c r="F96" s="36"/>
    </row>
    <row r="97" spans="1:6" ht="14.25" x14ac:dyDescent="0.2">
      <c r="A97" s="114"/>
      <c r="B97" s="41"/>
      <c r="C97" s="51">
        <v>20</v>
      </c>
      <c r="D97" s="20" t="s">
        <v>45</v>
      </c>
      <c r="E97" s="46"/>
      <c r="F97" s="35">
        <f>C97*E97</f>
        <v>0</v>
      </c>
    </row>
    <row r="98" spans="1:6" x14ac:dyDescent="0.2">
      <c r="A98" s="115"/>
      <c r="B98" s="71"/>
      <c r="C98" s="52"/>
      <c r="D98" s="53"/>
      <c r="E98" s="54"/>
      <c r="F98" s="54"/>
    </row>
    <row r="99" spans="1:6" x14ac:dyDescent="0.2">
      <c r="A99" s="116"/>
      <c r="B99" s="70"/>
      <c r="C99" s="55"/>
      <c r="D99" s="49"/>
      <c r="E99" s="50"/>
      <c r="F99" s="50"/>
    </row>
    <row r="100" spans="1:6" x14ac:dyDescent="0.2">
      <c r="A100" s="109">
        <f>COUNT($A$12:A99)+1</f>
        <v>18</v>
      </c>
      <c r="B100" s="40" t="s">
        <v>417</v>
      </c>
      <c r="C100" s="51"/>
      <c r="D100" s="20"/>
      <c r="E100" s="35"/>
      <c r="F100" s="35"/>
    </row>
    <row r="101" spans="1:6" ht="51" x14ac:dyDescent="0.2">
      <c r="A101" s="114"/>
      <c r="B101" s="41" t="s">
        <v>98</v>
      </c>
      <c r="C101" s="51"/>
      <c r="D101" s="20"/>
      <c r="E101" s="35"/>
      <c r="F101" s="35"/>
    </row>
    <row r="102" spans="1:6" ht="14.25" x14ac:dyDescent="0.2">
      <c r="A102" s="114"/>
      <c r="B102" s="41"/>
      <c r="C102" s="51">
        <v>14</v>
      </c>
      <c r="D102" s="20" t="s">
        <v>45</v>
      </c>
      <c r="E102" s="46"/>
      <c r="F102" s="35">
        <f>C102*E102</f>
        <v>0</v>
      </c>
    </row>
    <row r="103" spans="1:6" x14ac:dyDescent="0.2">
      <c r="A103" s="115"/>
      <c r="B103" s="71"/>
      <c r="C103" s="52"/>
      <c r="D103" s="53"/>
      <c r="E103" s="54"/>
      <c r="F103" s="54"/>
    </row>
    <row r="104" spans="1:6" x14ac:dyDescent="0.2">
      <c r="A104" s="116"/>
      <c r="B104" s="76"/>
      <c r="C104" s="55"/>
      <c r="D104" s="49"/>
      <c r="E104" s="50"/>
      <c r="F104" s="50"/>
    </row>
    <row r="105" spans="1:6" x14ac:dyDescent="0.2">
      <c r="A105" s="109">
        <f>COUNT($A$12:A104)+1</f>
        <v>19</v>
      </c>
      <c r="B105" s="100" t="s">
        <v>99</v>
      </c>
      <c r="C105" s="51"/>
      <c r="D105" s="20"/>
      <c r="E105" s="35"/>
      <c r="F105" s="35"/>
    </row>
    <row r="106" spans="1:6" ht="38.25" x14ac:dyDescent="0.2">
      <c r="A106" s="114"/>
      <c r="B106" s="41" t="s">
        <v>100</v>
      </c>
      <c r="C106" s="51"/>
      <c r="D106" s="20"/>
      <c r="E106" s="35"/>
      <c r="F106" s="35"/>
    </row>
    <row r="107" spans="1:6" x14ac:dyDescent="0.2">
      <c r="A107" s="114"/>
      <c r="B107" s="73"/>
      <c r="C107" s="51">
        <v>1</v>
      </c>
      <c r="D107" s="20" t="s">
        <v>1</v>
      </c>
      <c r="E107" s="46"/>
      <c r="F107" s="35">
        <f>C107*E107</f>
        <v>0</v>
      </c>
    </row>
    <row r="108" spans="1:6" x14ac:dyDescent="0.2">
      <c r="A108" s="115"/>
      <c r="B108" s="101"/>
      <c r="C108" s="52"/>
      <c r="D108" s="53"/>
      <c r="E108" s="54"/>
      <c r="F108" s="54"/>
    </row>
    <row r="109" spans="1:6" x14ac:dyDescent="0.2">
      <c r="A109" s="116"/>
      <c r="B109" s="76"/>
      <c r="C109" s="55"/>
      <c r="D109" s="49"/>
      <c r="E109" s="50"/>
      <c r="F109" s="50"/>
    </row>
    <row r="110" spans="1:6" x14ac:dyDescent="0.2">
      <c r="A110" s="109">
        <f>COUNT($A$12:A109)+1</f>
        <v>20</v>
      </c>
      <c r="B110" s="94" t="s">
        <v>101</v>
      </c>
      <c r="C110" s="51"/>
      <c r="D110" s="20"/>
      <c r="E110" s="35"/>
      <c r="F110" s="35"/>
    </row>
    <row r="111" spans="1:6" ht="38.25" x14ac:dyDescent="0.2">
      <c r="A111" s="114"/>
      <c r="B111" s="62" t="s">
        <v>102</v>
      </c>
      <c r="C111" s="51"/>
      <c r="D111" s="20"/>
      <c r="E111" s="35"/>
      <c r="F111" s="35"/>
    </row>
    <row r="112" spans="1:6" x14ac:dyDescent="0.2">
      <c r="A112" s="114"/>
      <c r="B112" s="73"/>
      <c r="C112" s="51">
        <v>2</v>
      </c>
      <c r="D112" s="20" t="s">
        <v>1</v>
      </c>
      <c r="E112" s="46"/>
      <c r="F112" s="35">
        <f t="shared" ref="F112" si="0">C112*E112</f>
        <v>0</v>
      </c>
    </row>
    <row r="113" spans="1:6" x14ac:dyDescent="0.2">
      <c r="A113" s="115"/>
      <c r="B113" s="101"/>
      <c r="C113" s="52"/>
      <c r="D113" s="53"/>
      <c r="E113" s="54"/>
      <c r="F113" s="54"/>
    </row>
    <row r="114" spans="1:6" x14ac:dyDescent="0.2">
      <c r="A114" s="116"/>
      <c r="B114" s="76"/>
      <c r="C114" s="55"/>
      <c r="D114" s="49"/>
      <c r="E114" s="50"/>
      <c r="F114" s="50"/>
    </row>
    <row r="115" spans="1:6" x14ac:dyDescent="0.2">
      <c r="A115" s="109">
        <f>COUNT($A$12:A114)+1</f>
        <v>21</v>
      </c>
      <c r="B115" s="40" t="s">
        <v>25</v>
      </c>
      <c r="C115" s="51"/>
      <c r="D115" s="20"/>
      <c r="E115" s="35"/>
      <c r="F115" s="35"/>
    </row>
    <row r="116" spans="1:6" x14ac:dyDescent="0.2">
      <c r="A116" s="114"/>
      <c r="B116" s="41" t="s">
        <v>24</v>
      </c>
      <c r="C116" s="51"/>
      <c r="D116" s="20"/>
      <c r="E116" s="35"/>
      <c r="F116" s="36"/>
    </row>
    <row r="117" spans="1:6" ht="14.25" x14ac:dyDescent="0.2">
      <c r="A117" s="114"/>
      <c r="B117" s="41"/>
      <c r="C117" s="51">
        <v>45</v>
      </c>
      <c r="D117" s="20" t="s">
        <v>51</v>
      </c>
      <c r="E117" s="46"/>
      <c r="F117" s="35">
        <f>C117*E117</f>
        <v>0</v>
      </c>
    </row>
    <row r="118" spans="1:6" x14ac:dyDescent="0.2">
      <c r="A118" s="115"/>
      <c r="B118" s="71"/>
      <c r="C118" s="52"/>
      <c r="D118" s="53"/>
      <c r="E118" s="54"/>
      <c r="F118" s="54"/>
    </row>
    <row r="119" spans="1:6" x14ac:dyDescent="0.2">
      <c r="A119" s="116"/>
      <c r="B119" s="70"/>
      <c r="C119" s="55"/>
      <c r="D119" s="49"/>
      <c r="E119" s="50"/>
      <c r="F119" s="50"/>
    </row>
    <row r="120" spans="1:6" x14ac:dyDescent="0.2">
      <c r="A120" s="109">
        <f>COUNT($A$12:A119)+1</f>
        <v>22</v>
      </c>
      <c r="B120" s="40" t="s">
        <v>103</v>
      </c>
      <c r="C120" s="51"/>
      <c r="D120" s="20"/>
      <c r="E120" s="35"/>
      <c r="F120" s="36"/>
    </row>
    <row r="121" spans="1:6" ht="38.25" x14ac:dyDescent="0.2">
      <c r="A121" s="114"/>
      <c r="B121" s="41" t="s">
        <v>418</v>
      </c>
      <c r="C121" s="51"/>
      <c r="D121" s="20"/>
      <c r="E121" s="35"/>
      <c r="F121" s="36"/>
    </row>
    <row r="122" spans="1:6" ht="14.25" x14ac:dyDescent="0.2">
      <c r="A122" s="114"/>
      <c r="B122" s="41" t="s">
        <v>40</v>
      </c>
      <c r="C122" s="51">
        <v>84</v>
      </c>
      <c r="D122" s="20" t="s">
        <v>50</v>
      </c>
      <c r="E122" s="46"/>
      <c r="F122" s="35">
        <f>C122*E122</f>
        <v>0</v>
      </c>
    </row>
    <row r="123" spans="1:6" ht="14.25" x14ac:dyDescent="0.2">
      <c r="A123" s="114"/>
      <c r="B123" s="41" t="s">
        <v>41</v>
      </c>
      <c r="C123" s="51">
        <v>36</v>
      </c>
      <c r="D123" s="20" t="s">
        <v>50</v>
      </c>
      <c r="E123" s="46"/>
      <c r="F123" s="35">
        <f>C123*E123</f>
        <v>0</v>
      </c>
    </row>
    <row r="124" spans="1:6" x14ac:dyDescent="0.2">
      <c r="A124" s="115"/>
      <c r="B124" s="71"/>
      <c r="C124" s="52"/>
      <c r="D124" s="53"/>
      <c r="E124" s="54"/>
      <c r="F124" s="54"/>
    </row>
    <row r="125" spans="1:6" x14ac:dyDescent="0.2">
      <c r="A125" s="116"/>
      <c r="B125" s="70"/>
      <c r="C125" s="55"/>
      <c r="D125" s="49"/>
      <c r="E125" s="50"/>
      <c r="F125" s="50"/>
    </row>
    <row r="126" spans="1:6" x14ac:dyDescent="0.2">
      <c r="A126" s="109">
        <f>COUNT($A$12:A125)+1</f>
        <v>23</v>
      </c>
      <c r="B126" s="40" t="s">
        <v>121</v>
      </c>
      <c r="C126" s="51"/>
      <c r="D126" s="20"/>
      <c r="E126" s="35"/>
      <c r="F126" s="36"/>
    </row>
    <row r="127" spans="1:6" ht="38.25" x14ac:dyDescent="0.2">
      <c r="A127" s="114"/>
      <c r="B127" s="41" t="s">
        <v>140</v>
      </c>
      <c r="C127" s="51"/>
      <c r="D127" s="20"/>
      <c r="E127" s="35"/>
      <c r="F127" s="36"/>
    </row>
    <row r="128" spans="1:6" ht="14.25" x14ac:dyDescent="0.2">
      <c r="A128" s="114"/>
      <c r="B128" s="41"/>
      <c r="C128" s="51">
        <v>5</v>
      </c>
      <c r="D128" s="20" t="s">
        <v>50</v>
      </c>
      <c r="E128" s="46"/>
      <c r="F128" s="35">
        <f>C128*E128</f>
        <v>0</v>
      </c>
    </row>
    <row r="129" spans="1:6" x14ac:dyDescent="0.2">
      <c r="A129" s="115"/>
      <c r="B129" s="71"/>
      <c r="C129" s="52"/>
      <c r="D129" s="53"/>
      <c r="E129" s="54"/>
      <c r="F129" s="54"/>
    </row>
    <row r="130" spans="1:6" x14ac:dyDescent="0.2">
      <c r="A130" s="116"/>
      <c r="B130" s="70"/>
      <c r="C130" s="55"/>
      <c r="D130" s="49"/>
      <c r="E130" s="50"/>
      <c r="F130" s="50"/>
    </row>
    <row r="131" spans="1:6" x14ac:dyDescent="0.2">
      <c r="A131" s="109">
        <f>COUNT($A$12:A130)+1</f>
        <v>24</v>
      </c>
      <c r="B131" s="40" t="s">
        <v>419</v>
      </c>
      <c r="C131" s="51"/>
      <c r="D131" s="20"/>
      <c r="E131" s="35"/>
      <c r="F131" s="35"/>
    </row>
    <row r="132" spans="1:6" ht="38.25" x14ac:dyDescent="0.2">
      <c r="A132" s="114"/>
      <c r="B132" s="41" t="s">
        <v>141</v>
      </c>
      <c r="C132" s="51"/>
      <c r="D132" s="20"/>
      <c r="E132" s="35"/>
      <c r="F132" s="35"/>
    </row>
    <row r="133" spans="1:6" ht="14.25" x14ac:dyDescent="0.2">
      <c r="A133" s="114"/>
      <c r="B133" s="41"/>
      <c r="C133" s="51">
        <v>23</v>
      </c>
      <c r="D133" s="20" t="s">
        <v>50</v>
      </c>
      <c r="E133" s="46"/>
      <c r="F133" s="35">
        <f>C133*E133</f>
        <v>0</v>
      </c>
    </row>
    <row r="134" spans="1:6" x14ac:dyDescent="0.2">
      <c r="A134" s="115"/>
      <c r="B134" s="71"/>
      <c r="C134" s="52"/>
      <c r="D134" s="53"/>
      <c r="E134" s="54"/>
      <c r="F134" s="54"/>
    </row>
    <row r="135" spans="1:6" x14ac:dyDescent="0.2">
      <c r="A135" s="116"/>
      <c r="B135" s="70"/>
      <c r="C135" s="55"/>
      <c r="D135" s="49"/>
      <c r="E135" s="50"/>
      <c r="F135" s="50"/>
    </row>
    <row r="136" spans="1:6" x14ac:dyDescent="0.2">
      <c r="A136" s="109">
        <f>COUNT($A$12:A135)+1</f>
        <v>25</v>
      </c>
      <c r="B136" s="40" t="s">
        <v>105</v>
      </c>
      <c r="C136" s="51"/>
      <c r="D136" s="20"/>
      <c r="E136" s="35"/>
      <c r="F136" s="35"/>
    </row>
    <row r="137" spans="1:6" ht="63.75" x14ac:dyDescent="0.2">
      <c r="A137" s="114"/>
      <c r="B137" s="41" t="s">
        <v>130</v>
      </c>
      <c r="C137" s="51"/>
      <c r="D137" s="20"/>
      <c r="E137" s="35"/>
      <c r="F137" s="35"/>
    </row>
    <row r="138" spans="1:6" ht="14.25" x14ac:dyDescent="0.2">
      <c r="A138" s="114"/>
      <c r="B138" s="41"/>
      <c r="C138" s="51">
        <v>34</v>
      </c>
      <c r="D138" s="20" t="s">
        <v>50</v>
      </c>
      <c r="E138" s="46"/>
      <c r="F138" s="35">
        <f>C138*E138</f>
        <v>0</v>
      </c>
    </row>
    <row r="139" spans="1:6" x14ac:dyDescent="0.2">
      <c r="A139" s="115"/>
      <c r="B139" s="71"/>
      <c r="C139" s="52"/>
      <c r="D139" s="53"/>
      <c r="E139" s="54"/>
      <c r="F139" s="54"/>
    </row>
    <row r="140" spans="1:6" x14ac:dyDescent="0.2">
      <c r="A140" s="116"/>
      <c r="B140" s="70"/>
      <c r="C140" s="55"/>
      <c r="D140" s="49"/>
      <c r="E140" s="50"/>
      <c r="F140" s="50"/>
    </row>
    <row r="141" spans="1:6" x14ac:dyDescent="0.2">
      <c r="A141" s="109">
        <f>COUNT($A$12:A140)+1</f>
        <v>26</v>
      </c>
      <c r="B141" s="40" t="s">
        <v>106</v>
      </c>
      <c r="C141" s="51"/>
      <c r="D141" s="20"/>
      <c r="E141" s="35"/>
      <c r="F141" s="36"/>
    </row>
    <row r="142" spans="1:6" ht="51" x14ac:dyDescent="0.2">
      <c r="A142" s="114"/>
      <c r="B142" s="41" t="s">
        <v>131</v>
      </c>
      <c r="C142" s="51"/>
      <c r="D142" s="20"/>
      <c r="E142" s="35"/>
      <c r="F142" s="36"/>
    </row>
    <row r="143" spans="1:6" ht="14.25" x14ac:dyDescent="0.2">
      <c r="A143" s="114"/>
      <c r="B143" s="41"/>
      <c r="C143" s="51">
        <v>63</v>
      </c>
      <c r="D143" s="20" t="s">
        <v>50</v>
      </c>
      <c r="E143" s="46"/>
      <c r="F143" s="35">
        <f>C143*E143</f>
        <v>0</v>
      </c>
    </row>
    <row r="144" spans="1:6" x14ac:dyDescent="0.2">
      <c r="A144" s="115"/>
      <c r="B144" s="71"/>
      <c r="C144" s="52"/>
      <c r="D144" s="53"/>
      <c r="E144" s="54"/>
      <c r="F144" s="54"/>
    </row>
    <row r="145" spans="1:6" x14ac:dyDescent="0.2">
      <c r="A145" s="116"/>
      <c r="B145" s="76"/>
      <c r="C145" s="55"/>
      <c r="D145" s="102"/>
      <c r="E145" s="77"/>
      <c r="F145" s="77"/>
    </row>
    <row r="146" spans="1:6" x14ac:dyDescent="0.2">
      <c r="A146" s="109">
        <f>COUNT($A$12:A145)+1</f>
        <v>27</v>
      </c>
      <c r="B146" s="40" t="s">
        <v>28</v>
      </c>
      <c r="C146" s="51"/>
      <c r="D146" s="20"/>
      <c r="E146" s="35"/>
      <c r="F146" s="35"/>
    </row>
    <row r="147" spans="1:6" ht="25.5" x14ac:dyDescent="0.2">
      <c r="A147" s="114"/>
      <c r="B147" s="41" t="s">
        <v>27</v>
      </c>
      <c r="C147" s="51"/>
      <c r="D147" s="20"/>
      <c r="E147" s="35"/>
      <c r="F147" s="36"/>
    </row>
    <row r="148" spans="1:6" ht="14.25" x14ac:dyDescent="0.2">
      <c r="A148" s="114"/>
      <c r="B148" s="41"/>
      <c r="C148" s="51">
        <v>150</v>
      </c>
      <c r="D148" s="20" t="s">
        <v>50</v>
      </c>
      <c r="E148" s="46"/>
      <c r="F148" s="35">
        <f>C148*E148</f>
        <v>0</v>
      </c>
    </row>
    <row r="149" spans="1:6" x14ac:dyDescent="0.2">
      <c r="A149" s="115"/>
      <c r="B149" s="71"/>
      <c r="C149" s="52"/>
      <c r="D149" s="53"/>
      <c r="E149" s="54"/>
      <c r="F149" s="54"/>
    </row>
    <row r="150" spans="1:6" x14ac:dyDescent="0.2">
      <c r="A150" s="116"/>
      <c r="B150" s="70"/>
      <c r="C150" s="55"/>
      <c r="D150" s="49"/>
      <c r="E150" s="50"/>
      <c r="F150" s="50"/>
    </row>
    <row r="151" spans="1:6" x14ac:dyDescent="0.2">
      <c r="A151" s="109">
        <f>COUNT($A$12:A150)+1</f>
        <v>28</v>
      </c>
      <c r="B151" s="40" t="s">
        <v>29</v>
      </c>
      <c r="C151" s="51"/>
      <c r="D151" s="20"/>
      <c r="E151" s="35"/>
      <c r="F151" s="35"/>
    </row>
    <row r="152" spans="1:6" x14ac:dyDescent="0.2">
      <c r="A152" s="114"/>
      <c r="B152" s="41" t="s">
        <v>143</v>
      </c>
      <c r="C152" s="51"/>
      <c r="D152" s="20"/>
      <c r="E152" s="35"/>
      <c r="F152" s="36"/>
    </row>
    <row r="153" spans="1:6" ht="14.25" x14ac:dyDescent="0.2">
      <c r="A153" s="114"/>
      <c r="B153" s="41"/>
      <c r="C153" s="51">
        <v>90</v>
      </c>
      <c r="D153" s="20" t="s">
        <v>45</v>
      </c>
      <c r="E153" s="46"/>
      <c r="F153" s="35">
        <f>C153*E153</f>
        <v>0</v>
      </c>
    </row>
    <row r="154" spans="1:6" x14ac:dyDescent="0.2">
      <c r="A154" s="115"/>
      <c r="B154" s="71"/>
      <c r="C154" s="52"/>
      <c r="D154" s="53"/>
      <c r="E154" s="54"/>
      <c r="F154" s="54"/>
    </row>
    <row r="155" spans="1:6" x14ac:dyDescent="0.2">
      <c r="A155" s="116"/>
      <c r="B155" s="70"/>
      <c r="C155" s="55"/>
      <c r="D155" s="49"/>
      <c r="E155" s="283"/>
      <c r="F155" s="50"/>
    </row>
    <row r="156" spans="1:6" x14ac:dyDescent="0.2">
      <c r="A156" s="109">
        <f>COUNT($A$12:A155)+1</f>
        <v>29</v>
      </c>
      <c r="B156" s="40" t="s">
        <v>153</v>
      </c>
      <c r="C156" s="51"/>
      <c r="D156" s="20"/>
      <c r="E156" s="35"/>
      <c r="F156" s="35"/>
    </row>
    <row r="157" spans="1:6" ht="89.25" x14ac:dyDescent="0.2">
      <c r="A157" s="114"/>
      <c r="B157" s="41" t="s">
        <v>154</v>
      </c>
      <c r="C157" s="51"/>
      <c r="D157" s="20"/>
      <c r="E157" s="35"/>
      <c r="F157" s="35"/>
    </row>
    <row r="158" spans="1:6" x14ac:dyDescent="0.2">
      <c r="A158" s="114"/>
      <c r="B158" s="40"/>
      <c r="C158" s="51">
        <v>3</v>
      </c>
      <c r="D158" s="20" t="s">
        <v>1</v>
      </c>
      <c r="E158" s="46"/>
      <c r="F158" s="35">
        <f>+E158*C158</f>
        <v>0</v>
      </c>
    </row>
    <row r="159" spans="1:6" x14ac:dyDescent="0.2">
      <c r="A159" s="115"/>
      <c r="B159" s="71"/>
      <c r="C159" s="52"/>
      <c r="D159" s="53"/>
      <c r="E159" s="54"/>
      <c r="F159" s="54"/>
    </row>
    <row r="160" spans="1:6" x14ac:dyDescent="0.2">
      <c r="A160" s="116"/>
      <c r="B160" s="70"/>
      <c r="C160" s="55"/>
      <c r="D160" s="49"/>
      <c r="E160" s="50"/>
      <c r="F160" s="50"/>
    </row>
    <row r="161" spans="1:6" x14ac:dyDescent="0.2">
      <c r="A161" s="109">
        <f>COUNT($A$10:A160)+1</f>
        <v>30</v>
      </c>
      <c r="B161" s="40" t="s">
        <v>158</v>
      </c>
      <c r="C161" s="51"/>
      <c r="D161" s="20"/>
      <c r="E161" s="35"/>
      <c r="F161" s="35"/>
    </row>
    <row r="162" spans="1:6" ht="143.25" x14ac:dyDescent="0.2">
      <c r="A162" s="114"/>
      <c r="B162" s="41" t="s">
        <v>420</v>
      </c>
      <c r="C162" s="51"/>
      <c r="D162" s="20"/>
      <c r="E162" s="35"/>
      <c r="F162" s="35"/>
    </row>
    <row r="163" spans="1:6" ht="14.25" x14ac:dyDescent="0.2">
      <c r="A163" s="114"/>
      <c r="B163" s="40"/>
      <c r="C163" s="51">
        <v>1</v>
      </c>
      <c r="D163" s="20" t="s">
        <v>45</v>
      </c>
      <c r="E163" s="46"/>
      <c r="F163" s="35">
        <f>C163*E163</f>
        <v>0</v>
      </c>
    </row>
    <row r="164" spans="1:6" x14ac:dyDescent="0.2">
      <c r="A164" s="115"/>
      <c r="B164" s="71"/>
      <c r="C164" s="52"/>
      <c r="D164" s="53"/>
      <c r="E164" s="54"/>
      <c r="F164" s="54"/>
    </row>
    <row r="165" spans="1:6" x14ac:dyDescent="0.2">
      <c r="A165" s="116"/>
      <c r="B165" s="70"/>
      <c r="C165" s="55"/>
      <c r="D165" s="49"/>
      <c r="E165" s="50"/>
      <c r="F165" s="50"/>
    </row>
    <row r="166" spans="1:6" x14ac:dyDescent="0.2">
      <c r="A166" s="109">
        <f>COUNT($A$10:A165)+1</f>
        <v>31</v>
      </c>
      <c r="B166" s="40" t="s">
        <v>421</v>
      </c>
      <c r="C166" s="51"/>
      <c r="D166" s="20"/>
      <c r="E166" s="35"/>
      <c r="F166" s="35"/>
    </row>
    <row r="167" spans="1:6" ht="102" x14ac:dyDescent="0.2">
      <c r="A167" s="114"/>
      <c r="B167" s="41" t="s">
        <v>422</v>
      </c>
      <c r="C167" s="51"/>
      <c r="D167" s="20"/>
      <c r="E167" s="35"/>
      <c r="F167" s="35"/>
    </row>
    <row r="168" spans="1:6" x14ac:dyDescent="0.2">
      <c r="A168" s="114"/>
      <c r="B168" s="40" t="s">
        <v>423</v>
      </c>
      <c r="C168" s="51">
        <v>1</v>
      </c>
      <c r="D168" s="20" t="s">
        <v>159</v>
      </c>
      <c r="E168" s="46"/>
      <c r="F168" s="35">
        <f>C168*E168</f>
        <v>0</v>
      </c>
    </row>
    <row r="169" spans="1:6" x14ac:dyDescent="0.2">
      <c r="A169" s="115"/>
      <c r="B169" s="71"/>
      <c r="C169" s="52"/>
      <c r="D169" s="53"/>
      <c r="E169" s="54"/>
      <c r="F169" s="54"/>
    </row>
    <row r="170" spans="1:6" x14ac:dyDescent="0.2">
      <c r="A170" s="116"/>
      <c r="B170" s="70"/>
      <c r="C170" s="55"/>
      <c r="D170" s="49"/>
      <c r="E170" s="50"/>
      <c r="F170" s="50"/>
    </row>
    <row r="171" spans="1:6" x14ac:dyDescent="0.2">
      <c r="A171" s="109">
        <f>COUNT($A$10:A169)+1</f>
        <v>32</v>
      </c>
      <c r="B171" s="40" t="s">
        <v>160</v>
      </c>
      <c r="C171" s="51"/>
      <c r="D171" s="20"/>
      <c r="E171" s="35"/>
      <c r="F171" s="35"/>
    </row>
    <row r="172" spans="1:6" ht="25.5" x14ac:dyDescent="0.2">
      <c r="A172" s="114"/>
      <c r="B172" s="41" t="s">
        <v>424</v>
      </c>
      <c r="C172" s="51"/>
      <c r="D172" s="20"/>
      <c r="E172" s="35"/>
      <c r="F172" s="35"/>
    </row>
    <row r="173" spans="1:6" x14ac:dyDescent="0.2">
      <c r="A173" s="114"/>
      <c r="B173" s="40"/>
      <c r="C173" s="51">
        <v>15</v>
      </c>
      <c r="D173" s="20" t="s">
        <v>1</v>
      </c>
      <c r="E173" s="46"/>
      <c r="F173" s="35">
        <f>C173*E173</f>
        <v>0</v>
      </c>
    </row>
    <row r="174" spans="1:6" x14ac:dyDescent="0.2">
      <c r="A174" s="115"/>
      <c r="B174" s="71"/>
      <c r="C174" s="52"/>
      <c r="D174" s="53"/>
      <c r="E174" s="54"/>
      <c r="F174" s="54"/>
    </row>
    <row r="175" spans="1:6" x14ac:dyDescent="0.2">
      <c r="A175" s="116"/>
      <c r="B175" s="70"/>
      <c r="C175" s="55"/>
      <c r="D175" s="49"/>
      <c r="E175" s="50"/>
      <c r="F175" s="50"/>
    </row>
    <row r="176" spans="1:6" x14ac:dyDescent="0.2">
      <c r="A176" s="109">
        <f>COUNT($A$12:A175)+1</f>
        <v>33</v>
      </c>
      <c r="B176" s="40" t="s">
        <v>425</v>
      </c>
      <c r="C176" s="51"/>
      <c r="D176" s="20"/>
      <c r="E176" s="35"/>
      <c r="F176" s="35"/>
    </row>
    <row r="177" spans="1:6" ht="25.5" x14ac:dyDescent="0.2">
      <c r="A177" s="114"/>
      <c r="B177" s="41" t="s">
        <v>426</v>
      </c>
      <c r="C177" s="51"/>
      <c r="D177" s="20"/>
      <c r="E177" s="35"/>
      <c r="F177" s="35"/>
    </row>
    <row r="178" spans="1:6" ht="14.25" x14ac:dyDescent="0.2">
      <c r="A178" s="114"/>
      <c r="B178" s="40"/>
      <c r="C178" s="51">
        <v>4</v>
      </c>
      <c r="D178" s="20" t="s">
        <v>45</v>
      </c>
      <c r="E178" s="46"/>
      <c r="F178" s="35">
        <f t="shared" ref="F178" si="1">C178*E178</f>
        <v>0</v>
      </c>
    </row>
    <row r="179" spans="1:6" x14ac:dyDescent="0.2">
      <c r="A179" s="115"/>
      <c r="B179" s="71"/>
      <c r="C179" s="52"/>
      <c r="D179" s="53"/>
      <c r="E179" s="54"/>
      <c r="F179" s="54"/>
    </row>
    <row r="180" spans="1:6" x14ac:dyDescent="0.2">
      <c r="A180" s="116"/>
      <c r="B180" s="70"/>
      <c r="C180" s="55"/>
      <c r="D180" s="49"/>
      <c r="E180" s="50"/>
      <c r="F180" s="50"/>
    </row>
    <row r="181" spans="1:6" x14ac:dyDescent="0.2">
      <c r="A181" s="109">
        <f>COUNT($A$10:A180)+1</f>
        <v>34</v>
      </c>
      <c r="B181" s="40" t="s">
        <v>427</v>
      </c>
      <c r="C181" s="51"/>
      <c r="D181" s="20"/>
      <c r="E181" s="35"/>
      <c r="F181" s="35"/>
    </row>
    <row r="182" spans="1:6" ht="76.5" x14ac:dyDescent="0.2">
      <c r="A182" s="114"/>
      <c r="B182" s="41" t="s">
        <v>428</v>
      </c>
      <c r="C182" s="51"/>
      <c r="D182" s="20"/>
      <c r="E182" s="35"/>
      <c r="F182" s="35"/>
    </row>
    <row r="183" spans="1:6" x14ac:dyDescent="0.2">
      <c r="A183" s="114"/>
      <c r="B183" s="40" t="s">
        <v>429</v>
      </c>
      <c r="C183" s="51">
        <v>1</v>
      </c>
      <c r="D183" s="199" t="s">
        <v>1</v>
      </c>
      <c r="E183" s="46"/>
      <c r="F183" s="35">
        <f>C183*E183</f>
        <v>0</v>
      </c>
    </row>
    <row r="184" spans="1:6" x14ac:dyDescent="0.2">
      <c r="A184" s="115"/>
      <c r="B184" s="71"/>
      <c r="C184" s="52"/>
      <c r="D184" s="54"/>
      <c r="E184" s="54"/>
      <c r="F184" s="54"/>
    </row>
    <row r="185" spans="1:6" x14ac:dyDescent="0.2">
      <c r="A185" s="114"/>
      <c r="B185" s="41"/>
      <c r="C185" s="51"/>
      <c r="D185" s="35"/>
      <c r="E185" s="35"/>
      <c r="F185" s="35"/>
    </row>
    <row r="186" spans="1:6" s="132" customFormat="1" x14ac:dyDescent="0.2">
      <c r="A186" s="109">
        <f>COUNT($A$10:A183)+1</f>
        <v>35</v>
      </c>
      <c r="B186" s="40" t="s">
        <v>430</v>
      </c>
      <c r="C186" s="51"/>
      <c r="D186" s="20"/>
      <c r="E186" s="35"/>
      <c r="F186" s="35"/>
    </row>
    <row r="187" spans="1:6" s="132" customFormat="1" ht="138.75" customHeight="1" x14ac:dyDescent="0.2">
      <c r="A187" s="112"/>
      <c r="B187" s="200" t="s">
        <v>431</v>
      </c>
      <c r="C187" s="51"/>
      <c r="D187" s="20"/>
      <c r="E187" s="35"/>
      <c r="F187" s="35"/>
    </row>
    <row r="188" spans="1:6" s="132" customFormat="1" ht="38.25" x14ac:dyDescent="0.2">
      <c r="A188" s="112"/>
      <c r="B188" s="40" t="s">
        <v>432</v>
      </c>
      <c r="C188" s="51"/>
      <c r="D188" s="20"/>
      <c r="E188" s="35"/>
      <c r="F188" s="35"/>
    </row>
    <row r="189" spans="1:6" s="132" customFormat="1" x14ac:dyDescent="0.2">
      <c r="A189" s="112"/>
      <c r="B189" s="40"/>
      <c r="C189" s="51">
        <v>6</v>
      </c>
      <c r="D189" s="20" t="s">
        <v>216</v>
      </c>
      <c r="E189" s="46"/>
      <c r="F189" s="35">
        <f>C189*E189</f>
        <v>0</v>
      </c>
    </row>
    <row r="190" spans="1:6" s="34" customFormat="1" x14ac:dyDescent="0.2">
      <c r="A190" s="117"/>
      <c r="B190" s="71"/>
      <c r="C190" s="52"/>
      <c r="D190" s="53"/>
      <c r="E190" s="54"/>
      <c r="F190" s="54"/>
    </row>
    <row r="191" spans="1:6" s="34" customFormat="1" x14ac:dyDescent="0.2">
      <c r="A191" s="113"/>
      <c r="B191" s="70"/>
      <c r="C191" s="55"/>
      <c r="D191" s="49"/>
      <c r="E191" s="50"/>
      <c r="F191" s="48"/>
    </row>
    <row r="192" spans="1:6" s="34" customFormat="1" x14ac:dyDescent="0.2">
      <c r="A192" s="109">
        <f>COUNT($A$12:A191)+1</f>
        <v>36</v>
      </c>
      <c r="B192" s="40" t="s">
        <v>433</v>
      </c>
      <c r="C192" s="51"/>
      <c r="D192" s="20"/>
      <c r="E192" s="35"/>
      <c r="F192" s="36"/>
    </row>
    <row r="193" spans="1:6" s="34" customFormat="1" ht="76.5" x14ac:dyDescent="0.2">
      <c r="A193" s="112"/>
      <c r="B193" s="41" t="s">
        <v>434</v>
      </c>
      <c r="C193" s="51"/>
      <c r="D193" s="20"/>
      <c r="E193" s="35"/>
      <c r="F193" s="36"/>
    </row>
    <row r="194" spans="1:6" s="34" customFormat="1" x14ac:dyDescent="0.2">
      <c r="A194" s="112"/>
      <c r="B194" s="41"/>
      <c r="C194" s="51">
        <v>1</v>
      </c>
      <c r="D194" s="20" t="s">
        <v>1</v>
      </c>
      <c r="E194" s="46"/>
      <c r="F194" s="35">
        <f>C194*E194</f>
        <v>0</v>
      </c>
    </row>
    <row r="195" spans="1:6" s="34" customFormat="1" x14ac:dyDescent="0.2">
      <c r="A195" s="117"/>
      <c r="B195" s="71"/>
      <c r="C195" s="52"/>
      <c r="D195" s="53"/>
      <c r="E195" s="54"/>
      <c r="F195" s="54"/>
    </row>
    <row r="196" spans="1:6" x14ac:dyDescent="0.2">
      <c r="A196" s="116"/>
      <c r="B196" s="76"/>
      <c r="C196" s="31"/>
      <c r="D196" s="32"/>
      <c r="E196" s="33"/>
      <c r="F196" s="31"/>
    </row>
    <row r="197" spans="1:6" x14ac:dyDescent="0.2">
      <c r="A197" s="109">
        <f>COUNT($A$12:A196)+1</f>
        <v>37</v>
      </c>
      <c r="B197" s="40" t="s">
        <v>36</v>
      </c>
      <c r="C197" s="36"/>
      <c r="D197" s="20"/>
      <c r="E197" s="64"/>
      <c r="F197" s="36"/>
    </row>
    <row r="198" spans="1:6" ht="76.5" x14ac:dyDescent="0.2">
      <c r="A198" s="112"/>
      <c r="B198" s="41" t="s">
        <v>110</v>
      </c>
      <c r="C198" s="36"/>
      <c r="D198" s="20"/>
      <c r="E198" s="35"/>
      <c r="F198" s="36"/>
    </row>
    <row r="199" spans="1:6" x14ac:dyDescent="0.2">
      <c r="A199" s="109"/>
      <c r="B199" s="103"/>
      <c r="C199" s="65"/>
      <c r="D199" s="66">
        <v>0.03</v>
      </c>
      <c r="E199" s="36"/>
      <c r="F199" s="35">
        <f>SUM(F14:F198)*D199</f>
        <v>0</v>
      </c>
    </row>
    <row r="200" spans="1:6" x14ac:dyDescent="0.2">
      <c r="A200" s="111"/>
      <c r="B200" s="104"/>
      <c r="C200" s="105"/>
      <c r="D200" s="106"/>
      <c r="E200" s="67"/>
      <c r="F200" s="54"/>
    </row>
    <row r="201" spans="1:6" x14ac:dyDescent="0.2">
      <c r="A201" s="113"/>
      <c r="B201" s="70"/>
      <c r="C201" s="48"/>
      <c r="D201" s="49"/>
      <c r="E201" s="107"/>
      <c r="F201" s="50"/>
    </row>
    <row r="202" spans="1:6" x14ac:dyDescent="0.2">
      <c r="A202" s="109">
        <f>COUNT($A$12:A201)+1</f>
        <v>38</v>
      </c>
      <c r="B202" s="40" t="s">
        <v>435</v>
      </c>
      <c r="C202" s="36"/>
      <c r="D202" s="20"/>
      <c r="E202" s="64"/>
      <c r="F202" s="35"/>
    </row>
    <row r="203" spans="1:6" ht="38.25" x14ac:dyDescent="0.2">
      <c r="A203" s="112"/>
      <c r="B203" s="41" t="s">
        <v>37</v>
      </c>
      <c r="C203" s="36"/>
      <c r="D203" s="20"/>
      <c r="E203" s="36"/>
      <c r="F203" s="35"/>
    </row>
    <row r="204" spans="1:6" x14ac:dyDescent="0.2">
      <c r="A204" s="112"/>
      <c r="B204" s="41"/>
      <c r="C204" s="65"/>
      <c r="D204" s="66">
        <v>0.05</v>
      </c>
      <c r="E204" s="36"/>
      <c r="F204" s="35">
        <f>SUM(F14:F198)*D204</f>
        <v>0</v>
      </c>
    </row>
    <row r="205" spans="1:6" x14ac:dyDescent="0.2">
      <c r="A205" s="117"/>
      <c r="B205" s="71"/>
      <c r="C205" s="67"/>
      <c r="D205" s="53"/>
      <c r="E205" s="67"/>
      <c r="F205" s="67"/>
    </row>
    <row r="206" spans="1:6" x14ac:dyDescent="0.2">
      <c r="A206" s="112"/>
      <c r="B206" s="41"/>
      <c r="C206" s="36"/>
      <c r="D206" s="20"/>
      <c r="E206" s="36"/>
      <c r="F206" s="36"/>
    </row>
    <row r="207" spans="1:6" x14ac:dyDescent="0.2">
      <c r="A207" s="109">
        <f>COUNT($A$12:A205)+1</f>
        <v>39</v>
      </c>
      <c r="B207" s="40" t="s">
        <v>111</v>
      </c>
      <c r="C207" s="36"/>
      <c r="D207" s="20"/>
      <c r="E207" s="36"/>
      <c r="F207" s="36"/>
    </row>
    <row r="208" spans="1:6" ht="38.25" x14ac:dyDescent="0.2">
      <c r="A208" s="112"/>
      <c r="B208" s="41" t="s">
        <v>38</v>
      </c>
      <c r="C208" s="65"/>
      <c r="D208" s="66">
        <v>0.1</v>
      </c>
      <c r="E208" s="36"/>
      <c r="F208" s="35">
        <f>SUM(F14:F198)*D208</f>
        <v>0</v>
      </c>
    </row>
    <row r="209" spans="1:6" x14ac:dyDescent="0.2">
      <c r="A209" s="117"/>
      <c r="B209" s="73"/>
      <c r="C209" s="36"/>
      <c r="D209" s="20"/>
      <c r="E209" s="64"/>
      <c r="F209" s="36"/>
    </row>
    <row r="210" spans="1:6" x14ac:dyDescent="0.2">
      <c r="A210" s="42"/>
      <c r="B210" s="74" t="s">
        <v>2</v>
      </c>
      <c r="C210" s="43"/>
      <c r="D210" s="44"/>
      <c r="E210" s="45" t="s">
        <v>49</v>
      </c>
      <c r="F210" s="45">
        <f>SUM(F14:F209)</f>
        <v>0</v>
      </c>
    </row>
  </sheetData>
  <sheetProtection algorithmName="SHA-512" hashValue="7WDe5JhNxvG6iXDbKtEJQsYP6xf6um+BLu0eJcCFsRUubv8gaDg3/+QilGqlJPA1N/RjWK2D8dCSW7Jqk1qHEA==" saltValue="t82oHy+YGCMQxa4D67vvmg==" spinCount="100000" sheet="1" objects="1" scenarios="1"/>
  <mergeCells count="1">
    <mergeCell ref="B8:F9"/>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6" manualBreakCount="6">
    <brk id="35" max="5" man="1"/>
    <brk id="65" max="5" man="1"/>
    <brk id="93" max="5" man="1"/>
    <brk id="129" max="5" man="1"/>
    <brk id="159" max="5" man="1"/>
    <brk id="184"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5"/>
  <sheetViews>
    <sheetView topLeftCell="A14" zoomScaleNormal="100" zoomScaleSheetLayoutView="115" workbookViewId="0">
      <selection activeCell="E19" sqref="E19"/>
    </sheetView>
  </sheetViews>
  <sheetFormatPr defaultColWidth="9.140625" defaultRowHeight="12.75" x14ac:dyDescent="0.2"/>
  <cols>
    <col min="1" max="1" width="5.7109375" style="201" customWidth="1"/>
    <col min="2" max="2" width="50.7109375" style="202" customWidth="1"/>
    <col min="3" max="3" width="7.7109375" style="203" customWidth="1"/>
    <col min="4" max="4" width="4.7109375" style="204" customWidth="1"/>
    <col min="5" max="5" width="11.7109375" style="205" customWidth="1"/>
    <col min="6" max="6" width="12.7109375" style="203" customWidth="1"/>
    <col min="7" max="16384" width="9.140625" style="204"/>
  </cols>
  <sheetData>
    <row r="1" spans="1:6" s="30" customFormat="1" x14ac:dyDescent="0.2">
      <c r="A1" s="25" t="s">
        <v>446</v>
      </c>
      <c r="B1" s="68" t="s">
        <v>6</v>
      </c>
      <c r="C1" s="26"/>
      <c r="D1" s="27"/>
      <c r="E1" s="28"/>
      <c r="F1" s="29"/>
    </row>
    <row r="2" spans="1:6" s="30" customFormat="1" x14ac:dyDescent="0.2">
      <c r="A2" s="25" t="s">
        <v>447</v>
      </c>
      <c r="B2" s="68" t="s">
        <v>7</v>
      </c>
      <c r="C2" s="26"/>
      <c r="D2" s="27"/>
      <c r="E2" s="28"/>
      <c r="F2" s="29"/>
    </row>
    <row r="3" spans="1:6" s="30" customFormat="1" x14ac:dyDescent="0.2">
      <c r="A3" s="25" t="s">
        <v>445</v>
      </c>
      <c r="B3" s="68" t="s">
        <v>436</v>
      </c>
      <c r="C3" s="26"/>
      <c r="D3" s="27"/>
      <c r="E3" s="28"/>
      <c r="F3" s="29"/>
    </row>
    <row r="4" spans="1:6" s="30" customFormat="1" x14ac:dyDescent="0.2">
      <c r="A4" s="25"/>
      <c r="B4" s="68" t="s">
        <v>410</v>
      </c>
      <c r="C4" s="26"/>
      <c r="D4" s="27"/>
      <c r="E4" s="28"/>
      <c r="F4" s="29"/>
    </row>
    <row r="5" spans="1:6" s="30" customFormat="1" ht="76.5" x14ac:dyDescent="0.2">
      <c r="A5" s="125" t="s">
        <v>0</v>
      </c>
      <c r="B5" s="126" t="s">
        <v>42</v>
      </c>
      <c r="C5" s="127" t="s">
        <v>8</v>
      </c>
      <c r="D5" s="127" t="s">
        <v>9</v>
      </c>
      <c r="E5" s="128" t="s">
        <v>46</v>
      </c>
      <c r="F5" s="128" t="s">
        <v>47</v>
      </c>
    </row>
    <row r="6" spans="1:6" s="30" customFormat="1" x14ac:dyDescent="0.2">
      <c r="A6" s="108">
        <v>1</v>
      </c>
      <c r="B6" s="69"/>
      <c r="C6" s="31"/>
      <c r="D6" s="32"/>
      <c r="E6" s="33"/>
      <c r="F6" s="31"/>
    </row>
    <row r="7" spans="1:6" s="30" customFormat="1" x14ac:dyDescent="0.2">
      <c r="A7" s="118"/>
      <c r="B7" s="120" t="s">
        <v>138</v>
      </c>
      <c r="C7" s="58"/>
      <c r="D7" s="56"/>
      <c r="E7" s="57"/>
      <c r="F7" s="58"/>
    </row>
    <row r="8" spans="1:6" s="30" customFormat="1" x14ac:dyDescent="0.2">
      <c r="A8" s="118"/>
      <c r="B8" s="314" t="s">
        <v>137</v>
      </c>
      <c r="C8" s="314"/>
      <c r="D8" s="314"/>
      <c r="E8" s="314"/>
      <c r="F8" s="314"/>
    </row>
    <row r="9" spans="1:6" s="30" customFormat="1" x14ac:dyDescent="0.2">
      <c r="A9" s="118"/>
      <c r="B9" s="314"/>
      <c r="C9" s="314"/>
      <c r="D9" s="314"/>
      <c r="E9" s="314"/>
      <c r="F9" s="314"/>
    </row>
    <row r="10" spans="1:6" s="30" customFormat="1" x14ac:dyDescent="0.2">
      <c r="A10" s="118"/>
      <c r="B10" s="119"/>
      <c r="C10" s="58"/>
      <c r="D10" s="56"/>
      <c r="E10" s="57"/>
      <c r="F10" s="58"/>
    </row>
    <row r="11" spans="1:6" s="30" customFormat="1" x14ac:dyDescent="0.2">
      <c r="A11" s="108"/>
      <c r="B11" s="69"/>
      <c r="C11" s="31"/>
      <c r="D11" s="32"/>
      <c r="E11" s="33"/>
      <c r="F11" s="31"/>
    </row>
    <row r="12" spans="1:6" s="30" customFormat="1" x14ac:dyDescent="0.2">
      <c r="A12" s="109">
        <f>COUNT(A6+1)</f>
        <v>1</v>
      </c>
      <c r="B12" s="40" t="s">
        <v>10</v>
      </c>
      <c r="C12" s="36"/>
      <c r="D12" s="20"/>
      <c r="E12" s="35"/>
      <c r="F12" s="35"/>
    </row>
    <row r="13" spans="1:6" s="30" customFormat="1" ht="38.25" x14ac:dyDescent="0.2">
      <c r="A13" s="109"/>
      <c r="B13" s="41" t="s">
        <v>53</v>
      </c>
      <c r="C13" s="36"/>
      <c r="D13" s="20"/>
      <c r="E13" s="35"/>
      <c r="F13" s="35"/>
    </row>
    <row r="14" spans="1:6" s="30" customFormat="1" ht="14.25" x14ac:dyDescent="0.2">
      <c r="A14" s="109"/>
      <c r="B14" s="41"/>
      <c r="C14" s="51">
        <v>10</v>
      </c>
      <c r="D14" s="20" t="s">
        <v>45</v>
      </c>
      <c r="E14" s="46"/>
      <c r="F14" s="35">
        <f>C14*E14</f>
        <v>0</v>
      </c>
    </row>
    <row r="15" spans="1:6" s="30" customFormat="1" x14ac:dyDescent="0.2">
      <c r="A15" s="111"/>
      <c r="B15" s="71"/>
      <c r="C15" s="52"/>
      <c r="D15" s="53"/>
      <c r="E15" s="54"/>
      <c r="F15" s="54"/>
    </row>
    <row r="16" spans="1:6" s="30" customFormat="1" x14ac:dyDescent="0.2">
      <c r="A16" s="110"/>
      <c r="B16" s="70"/>
      <c r="C16" s="55"/>
      <c r="D16" s="49"/>
      <c r="E16" s="50"/>
      <c r="F16" s="48"/>
    </row>
    <row r="17" spans="1:6" s="30" customFormat="1" x14ac:dyDescent="0.2">
      <c r="A17" s="109">
        <f>COUNT($A$12:A16)+1</f>
        <v>2</v>
      </c>
      <c r="B17" s="40" t="s">
        <v>23</v>
      </c>
      <c r="C17" s="51"/>
      <c r="D17" s="20"/>
      <c r="E17" s="35"/>
      <c r="F17" s="36"/>
    </row>
    <row r="18" spans="1:6" s="30" customFormat="1" ht="38.25" x14ac:dyDescent="0.2">
      <c r="A18" s="109"/>
      <c r="B18" s="41" t="s">
        <v>44</v>
      </c>
      <c r="C18" s="51"/>
      <c r="D18" s="20"/>
      <c r="E18" s="35"/>
      <c r="F18" s="36"/>
    </row>
    <row r="19" spans="1:6" s="30" customFormat="1" ht="14.25" x14ac:dyDescent="0.2">
      <c r="A19" s="109"/>
      <c r="B19" s="41"/>
      <c r="C19" s="51">
        <v>3</v>
      </c>
      <c r="D19" s="20" t="s">
        <v>45</v>
      </c>
      <c r="E19" s="46"/>
      <c r="F19" s="35">
        <f>C19*E19</f>
        <v>0</v>
      </c>
    </row>
    <row r="20" spans="1:6" s="30" customFormat="1" x14ac:dyDescent="0.2">
      <c r="A20" s="111"/>
      <c r="B20" s="71"/>
      <c r="C20" s="52"/>
      <c r="D20" s="53"/>
      <c r="E20" s="54"/>
      <c r="F20" s="54"/>
    </row>
    <row r="21" spans="1:6" s="30" customFormat="1" x14ac:dyDescent="0.2">
      <c r="A21" s="110"/>
      <c r="B21" s="70"/>
      <c r="C21" s="55"/>
      <c r="D21" s="49"/>
      <c r="E21" s="50"/>
      <c r="F21" s="48"/>
    </row>
    <row r="22" spans="1:6" s="30" customFormat="1" x14ac:dyDescent="0.2">
      <c r="A22" s="109">
        <f>COUNT($A$12:A21)+1</f>
        <v>3</v>
      </c>
      <c r="B22" s="40" t="s">
        <v>437</v>
      </c>
      <c r="C22" s="51"/>
      <c r="D22" s="37"/>
      <c r="E22" s="38"/>
      <c r="F22" s="36"/>
    </row>
    <row r="23" spans="1:6" s="30" customFormat="1" ht="38.25" x14ac:dyDescent="0.2">
      <c r="A23" s="109"/>
      <c r="B23" s="41" t="s">
        <v>438</v>
      </c>
      <c r="C23" s="51"/>
      <c r="D23" s="37"/>
      <c r="E23" s="38"/>
      <c r="F23" s="36"/>
    </row>
    <row r="24" spans="1:6" s="30" customFormat="1" x14ac:dyDescent="0.2">
      <c r="A24" s="109"/>
      <c r="B24" s="41"/>
      <c r="C24" s="51">
        <v>3</v>
      </c>
      <c r="D24" s="37" t="s">
        <v>277</v>
      </c>
      <c r="E24" s="47"/>
      <c r="F24" s="35">
        <f>C24*E24</f>
        <v>0</v>
      </c>
    </row>
    <row r="25" spans="1:6" s="30" customFormat="1" x14ac:dyDescent="0.2">
      <c r="A25" s="111"/>
      <c r="B25" s="71"/>
      <c r="C25" s="52"/>
      <c r="D25" s="80"/>
      <c r="E25" s="81"/>
      <c r="F25" s="54"/>
    </row>
    <row r="26" spans="1:6" s="30" customFormat="1" x14ac:dyDescent="0.2">
      <c r="A26" s="110"/>
      <c r="B26" s="70"/>
      <c r="C26" s="55"/>
      <c r="D26" s="49"/>
      <c r="E26" s="50"/>
      <c r="F26" s="48"/>
    </row>
    <row r="27" spans="1:6" s="30" customFormat="1" x14ac:dyDescent="0.2">
      <c r="A27" s="109">
        <f>COUNT($A$12:A26)+1</f>
        <v>4</v>
      </c>
      <c r="B27" s="86" t="s">
        <v>67</v>
      </c>
      <c r="C27" s="51"/>
      <c r="D27" s="20"/>
      <c r="E27" s="35"/>
      <c r="F27" s="36"/>
    </row>
    <row r="28" spans="1:6" s="30" customFormat="1" ht="63.75" x14ac:dyDescent="0.2">
      <c r="A28" s="109"/>
      <c r="B28" s="41" t="s">
        <v>68</v>
      </c>
      <c r="C28" s="51"/>
      <c r="D28" s="20"/>
      <c r="E28" s="35"/>
      <c r="F28" s="36"/>
    </row>
    <row r="29" spans="1:6" s="30" customFormat="1" ht="14.25" x14ac:dyDescent="0.2">
      <c r="A29" s="109"/>
      <c r="B29" s="87"/>
      <c r="C29" s="51">
        <v>20</v>
      </c>
      <c r="D29" s="20" t="s">
        <v>45</v>
      </c>
      <c r="E29" s="46"/>
      <c r="F29" s="35">
        <f>E29*C29</f>
        <v>0</v>
      </c>
    </row>
    <row r="30" spans="1:6" s="30" customFormat="1" x14ac:dyDescent="0.2">
      <c r="A30" s="111"/>
      <c r="B30" s="88"/>
      <c r="C30" s="52"/>
      <c r="D30" s="53"/>
      <c r="E30" s="54"/>
      <c r="F30" s="54"/>
    </row>
    <row r="31" spans="1:6" s="30" customFormat="1" x14ac:dyDescent="0.2">
      <c r="A31" s="110"/>
      <c r="B31" s="82"/>
      <c r="C31" s="55"/>
      <c r="D31" s="49"/>
      <c r="E31" s="50"/>
      <c r="F31" s="50"/>
    </row>
    <row r="32" spans="1:6" s="30" customFormat="1" x14ac:dyDescent="0.2">
      <c r="A32" s="109">
        <f>COUNT($A$12:A31)+1</f>
        <v>5</v>
      </c>
      <c r="B32" s="40" t="s">
        <v>439</v>
      </c>
      <c r="C32" s="51"/>
      <c r="D32" s="20"/>
      <c r="E32" s="35"/>
      <c r="F32" s="36"/>
    </row>
    <row r="33" spans="1:6" s="30" customFormat="1" ht="63.75" x14ac:dyDescent="0.2">
      <c r="A33" s="109"/>
      <c r="B33" s="41" t="s">
        <v>440</v>
      </c>
      <c r="C33" s="51"/>
      <c r="D33" s="20"/>
      <c r="E33" s="35"/>
      <c r="F33" s="36"/>
    </row>
    <row r="34" spans="1:6" s="30" customFormat="1" ht="14.25" x14ac:dyDescent="0.2">
      <c r="A34" s="109"/>
      <c r="B34" s="41"/>
      <c r="C34" s="51">
        <v>4</v>
      </c>
      <c r="D34" s="20" t="s">
        <v>51</v>
      </c>
      <c r="E34" s="46"/>
      <c r="F34" s="35">
        <f>C34*E34</f>
        <v>0</v>
      </c>
    </row>
    <row r="35" spans="1:6" s="30" customFormat="1" x14ac:dyDescent="0.2">
      <c r="A35" s="111"/>
      <c r="B35" s="71"/>
      <c r="C35" s="52"/>
      <c r="D35" s="53"/>
      <c r="E35" s="54"/>
      <c r="F35" s="54"/>
    </row>
    <row r="36" spans="1:6" s="30" customFormat="1" x14ac:dyDescent="0.2">
      <c r="A36" s="110"/>
      <c r="B36" s="70"/>
      <c r="C36" s="55"/>
      <c r="D36" s="49"/>
      <c r="E36" s="50"/>
      <c r="F36" s="48"/>
    </row>
    <row r="37" spans="1:6" s="30" customFormat="1" x14ac:dyDescent="0.2">
      <c r="A37" s="109">
        <f>COUNT($A$12:A36)+1</f>
        <v>6</v>
      </c>
      <c r="B37" s="94" t="s">
        <v>73</v>
      </c>
      <c r="C37" s="51"/>
      <c r="D37" s="20"/>
      <c r="E37" s="35"/>
      <c r="F37" s="36"/>
    </row>
    <row r="38" spans="1:6" s="30" customFormat="1" ht="51" x14ac:dyDescent="0.2">
      <c r="A38" s="109"/>
      <c r="B38" s="41" t="s">
        <v>74</v>
      </c>
      <c r="C38" s="51"/>
      <c r="D38" s="20"/>
      <c r="E38" s="35"/>
      <c r="F38" s="36"/>
    </row>
    <row r="39" spans="1:6" s="30" customFormat="1" ht="14.25" x14ac:dyDescent="0.2">
      <c r="A39" s="109"/>
      <c r="B39" s="41"/>
      <c r="C39" s="51">
        <v>2</v>
      </c>
      <c r="D39" s="20" t="s">
        <v>51</v>
      </c>
      <c r="E39" s="46"/>
      <c r="F39" s="35">
        <f>C39*E39</f>
        <v>0</v>
      </c>
    </row>
    <row r="40" spans="1:6" s="30" customFormat="1" x14ac:dyDescent="0.2">
      <c r="A40" s="111"/>
      <c r="B40" s="71"/>
      <c r="C40" s="52"/>
      <c r="D40" s="53"/>
      <c r="E40" s="54"/>
      <c r="F40" s="54"/>
    </row>
    <row r="41" spans="1:6" s="30" customFormat="1" x14ac:dyDescent="0.2">
      <c r="A41" s="110"/>
      <c r="B41" s="70"/>
      <c r="C41" s="55"/>
      <c r="D41" s="49"/>
      <c r="E41" s="50"/>
      <c r="F41" s="50"/>
    </row>
    <row r="42" spans="1:6" s="30" customFormat="1" x14ac:dyDescent="0.2">
      <c r="A42" s="109">
        <f>COUNT($A$12:A41)+1</f>
        <v>7</v>
      </c>
      <c r="B42" s="40" t="s">
        <v>21</v>
      </c>
      <c r="C42" s="51"/>
      <c r="D42" s="20"/>
      <c r="E42" s="35"/>
      <c r="F42" s="35"/>
    </row>
    <row r="43" spans="1:6" s="30" customFormat="1" ht="63.75" x14ac:dyDescent="0.2">
      <c r="A43" s="109"/>
      <c r="B43" s="41" t="s">
        <v>76</v>
      </c>
      <c r="C43" s="51"/>
      <c r="D43" s="20"/>
      <c r="E43" s="35"/>
      <c r="F43" s="35"/>
    </row>
    <row r="44" spans="1:6" s="30" customFormat="1" ht="14.25" x14ac:dyDescent="0.2">
      <c r="A44" s="109"/>
      <c r="B44" s="41"/>
      <c r="C44" s="51">
        <v>2</v>
      </c>
      <c r="D44" s="20" t="s">
        <v>51</v>
      </c>
      <c r="E44" s="46"/>
      <c r="F44" s="35">
        <f>C44*E44</f>
        <v>0</v>
      </c>
    </row>
    <row r="45" spans="1:6" s="30" customFormat="1" x14ac:dyDescent="0.2">
      <c r="A45" s="111"/>
      <c r="B45" s="71"/>
      <c r="C45" s="52"/>
      <c r="D45" s="53"/>
      <c r="E45" s="54"/>
      <c r="F45" s="54"/>
    </row>
    <row r="46" spans="1:6" s="30" customFormat="1" x14ac:dyDescent="0.2">
      <c r="A46" s="116"/>
      <c r="B46" s="70"/>
      <c r="C46" s="55"/>
      <c r="D46" s="49"/>
      <c r="E46" s="50"/>
      <c r="F46" s="48"/>
    </row>
    <row r="47" spans="1:6" s="30" customFormat="1" x14ac:dyDescent="0.2">
      <c r="A47" s="109">
        <f>COUNT($A$12:A46)+1</f>
        <v>8</v>
      </c>
      <c r="B47" s="40" t="s">
        <v>14</v>
      </c>
      <c r="C47" s="51"/>
      <c r="D47" s="20"/>
      <c r="E47" s="35"/>
      <c r="F47" s="36"/>
    </row>
    <row r="48" spans="1:6" s="30" customFormat="1" ht="38.25" x14ac:dyDescent="0.2">
      <c r="A48" s="114"/>
      <c r="B48" s="41" t="s">
        <v>16</v>
      </c>
      <c r="C48" s="51"/>
      <c r="D48" s="20"/>
      <c r="E48" s="35"/>
      <c r="F48" s="36"/>
    </row>
    <row r="49" spans="1:6" s="30" customFormat="1" ht="14.25" x14ac:dyDescent="0.2">
      <c r="A49" s="114"/>
      <c r="B49" s="41"/>
      <c r="C49" s="51">
        <v>6</v>
      </c>
      <c r="D49" s="20" t="s">
        <v>51</v>
      </c>
      <c r="E49" s="46"/>
      <c r="F49" s="35">
        <f>C49*E49</f>
        <v>0</v>
      </c>
    </row>
    <row r="50" spans="1:6" s="30" customFormat="1" x14ac:dyDescent="0.2">
      <c r="A50" s="115"/>
      <c r="B50" s="71"/>
      <c r="C50" s="52"/>
      <c r="D50" s="53"/>
      <c r="E50" s="54"/>
      <c r="F50" s="54"/>
    </row>
    <row r="51" spans="1:6" s="30" customFormat="1" x14ac:dyDescent="0.2">
      <c r="A51" s="116"/>
      <c r="B51" s="70"/>
      <c r="C51" s="55"/>
      <c r="D51" s="49"/>
      <c r="E51" s="50"/>
      <c r="F51" s="48"/>
    </row>
    <row r="52" spans="1:6" s="30" customFormat="1" x14ac:dyDescent="0.2">
      <c r="A52" s="109">
        <f>COUNT($A$12:A51)+1</f>
        <v>9</v>
      </c>
      <c r="B52" s="40" t="s">
        <v>15</v>
      </c>
      <c r="C52" s="51"/>
      <c r="D52" s="20"/>
      <c r="E52" s="35"/>
      <c r="F52" s="36"/>
    </row>
    <row r="53" spans="1:6" s="30" customFormat="1" ht="38.25" x14ac:dyDescent="0.2">
      <c r="A53" s="114"/>
      <c r="B53" s="41" t="s">
        <v>39</v>
      </c>
      <c r="C53" s="51"/>
      <c r="D53" s="20"/>
      <c r="E53" s="35"/>
      <c r="F53" s="36"/>
    </row>
    <row r="54" spans="1:6" s="34" customFormat="1" ht="14.25" x14ac:dyDescent="0.2">
      <c r="A54" s="112"/>
      <c r="B54" s="41"/>
      <c r="C54" s="51">
        <v>26</v>
      </c>
      <c r="D54" s="20" t="s">
        <v>51</v>
      </c>
      <c r="E54" s="46"/>
      <c r="F54" s="35">
        <f>C54*E54</f>
        <v>0</v>
      </c>
    </row>
    <row r="55" spans="1:6" s="34" customFormat="1" x14ac:dyDescent="0.2">
      <c r="A55" s="117"/>
      <c r="B55" s="71"/>
      <c r="C55" s="52"/>
      <c r="D55" s="53"/>
      <c r="E55" s="54"/>
      <c r="F55" s="54"/>
    </row>
    <row r="56" spans="1:6" s="34" customFormat="1" x14ac:dyDescent="0.2">
      <c r="A56" s="113"/>
      <c r="B56" s="70"/>
      <c r="C56" s="55"/>
      <c r="D56" s="49"/>
      <c r="E56" s="50"/>
      <c r="F56" s="48"/>
    </row>
    <row r="57" spans="1:6" s="34" customFormat="1" x14ac:dyDescent="0.2">
      <c r="A57" s="109">
        <f>COUNT($A$12:A56)+1</f>
        <v>10</v>
      </c>
      <c r="B57" s="40" t="s">
        <v>325</v>
      </c>
      <c r="C57" s="51"/>
      <c r="D57" s="20"/>
      <c r="E57" s="35"/>
      <c r="F57" s="36"/>
    </row>
    <row r="58" spans="1:6" s="34" customFormat="1" ht="63.75" x14ac:dyDescent="0.2">
      <c r="A58" s="112"/>
      <c r="B58" s="41" t="s">
        <v>113</v>
      </c>
      <c r="C58" s="51"/>
      <c r="D58" s="20"/>
      <c r="E58" s="35"/>
      <c r="F58" s="36"/>
    </row>
    <row r="59" spans="1:6" s="34" customFormat="1" x14ac:dyDescent="0.2">
      <c r="A59" s="112"/>
      <c r="B59" s="40" t="s">
        <v>326</v>
      </c>
      <c r="C59" s="51"/>
      <c r="D59" s="20"/>
      <c r="E59" s="35"/>
      <c r="F59" s="36"/>
    </row>
    <row r="60" spans="1:6" s="34" customFormat="1" ht="25.5" x14ac:dyDescent="0.2">
      <c r="A60" s="112"/>
      <c r="B60" s="41" t="s">
        <v>327</v>
      </c>
      <c r="C60" s="51">
        <v>26</v>
      </c>
      <c r="D60" s="20" t="s">
        <v>51</v>
      </c>
      <c r="E60" s="46"/>
      <c r="F60" s="35">
        <f>C60*E60</f>
        <v>0</v>
      </c>
    </row>
    <row r="61" spans="1:6" s="34" customFormat="1" ht="25.5" x14ac:dyDescent="0.2">
      <c r="A61" s="112"/>
      <c r="B61" s="41" t="s">
        <v>114</v>
      </c>
      <c r="C61" s="51">
        <v>26</v>
      </c>
      <c r="D61" s="20" t="s">
        <v>51</v>
      </c>
      <c r="E61" s="46"/>
      <c r="F61" s="35">
        <f>C61*E61</f>
        <v>0</v>
      </c>
    </row>
    <row r="62" spans="1:6" s="34" customFormat="1" x14ac:dyDescent="0.2">
      <c r="A62" s="117"/>
      <c r="B62" s="71"/>
      <c r="C62" s="52"/>
      <c r="D62" s="53"/>
      <c r="E62" s="54"/>
      <c r="F62" s="54"/>
    </row>
    <row r="63" spans="1:6" s="30" customFormat="1" x14ac:dyDescent="0.2">
      <c r="A63" s="116"/>
      <c r="B63" s="70"/>
      <c r="C63" s="55"/>
      <c r="D63" s="165"/>
      <c r="E63" s="166"/>
      <c r="F63" s="166"/>
    </row>
    <row r="64" spans="1:6" s="30" customFormat="1" x14ac:dyDescent="0.2">
      <c r="A64" s="109">
        <f>COUNT($A$12:A63)+1</f>
        <v>11</v>
      </c>
      <c r="B64" s="40" t="s">
        <v>328</v>
      </c>
      <c r="C64" s="51"/>
      <c r="D64" s="37"/>
      <c r="E64" s="38"/>
      <c r="F64" s="38"/>
    </row>
    <row r="65" spans="1:6" s="30" customFormat="1" ht="63.75" x14ac:dyDescent="0.2">
      <c r="A65" s="114"/>
      <c r="B65" s="41" t="s">
        <v>416</v>
      </c>
      <c r="C65" s="51"/>
      <c r="D65" s="167"/>
      <c r="E65" s="168"/>
      <c r="F65" s="168"/>
    </row>
    <row r="66" spans="1:6" s="30" customFormat="1" x14ac:dyDescent="0.2">
      <c r="A66" s="114"/>
      <c r="B66" s="40" t="s">
        <v>90</v>
      </c>
      <c r="C66" s="51"/>
      <c r="D66" s="20"/>
      <c r="E66" s="35"/>
      <c r="F66" s="36"/>
    </row>
    <row r="67" spans="1:6" s="30" customFormat="1" ht="25.5" x14ac:dyDescent="0.2">
      <c r="A67" s="114"/>
      <c r="B67" s="41" t="s">
        <v>330</v>
      </c>
      <c r="C67" s="51">
        <v>6</v>
      </c>
      <c r="D67" s="37" t="s">
        <v>51</v>
      </c>
      <c r="E67" s="47"/>
      <c r="F67" s="38">
        <f>C67*E67</f>
        <v>0</v>
      </c>
    </row>
    <row r="68" spans="1:6" s="30" customFormat="1" x14ac:dyDescent="0.2">
      <c r="A68" s="115"/>
      <c r="B68" s="71"/>
      <c r="C68" s="52"/>
      <c r="D68" s="80"/>
      <c r="E68" s="81"/>
      <c r="F68" s="81"/>
    </row>
    <row r="69" spans="1:6" s="30" customFormat="1" ht="14.25" x14ac:dyDescent="0.2">
      <c r="A69" s="116"/>
      <c r="B69" s="98"/>
      <c r="C69" s="55"/>
      <c r="D69" s="49"/>
      <c r="E69" s="50"/>
      <c r="F69" s="48"/>
    </row>
    <row r="70" spans="1:6" s="30" customFormat="1" x14ac:dyDescent="0.2">
      <c r="A70" s="109">
        <f>COUNT($A$12:A69)+1</f>
        <v>12</v>
      </c>
      <c r="B70" s="40" t="s">
        <v>92</v>
      </c>
      <c r="C70" s="51"/>
      <c r="D70" s="20"/>
      <c r="E70" s="35"/>
      <c r="F70" s="36"/>
    </row>
    <row r="71" spans="1:6" s="30" customFormat="1" ht="63.75" x14ac:dyDescent="0.2">
      <c r="A71" s="114"/>
      <c r="B71" s="41" t="s">
        <v>139</v>
      </c>
      <c r="C71" s="51"/>
      <c r="D71" s="20"/>
      <c r="E71" s="35"/>
      <c r="F71" s="36"/>
    </row>
    <row r="72" spans="1:6" s="30" customFormat="1" ht="14.25" x14ac:dyDescent="0.2">
      <c r="A72" s="114"/>
      <c r="B72" s="72"/>
      <c r="C72" s="51">
        <v>32</v>
      </c>
      <c r="D72" s="37" t="s">
        <v>51</v>
      </c>
      <c r="E72" s="46"/>
      <c r="F72" s="38">
        <f>+E72*C72</f>
        <v>0</v>
      </c>
    </row>
    <row r="73" spans="1:6" s="30" customFormat="1" ht="14.25" x14ac:dyDescent="0.2">
      <c r="A73" s="115"/>
      <c r="B73" s="99"/>
      <c r="C73" s="52"/>
      <c r="D73" s="80"/>
      <c r="E73" s="54"/>
      <c r="F73" s="81"/>
    </row>
    <row r="74" spans="1:6" s="30" customFormat="1" x14ac:dyDescent="0.2">
      <c r="A74" s="116"/>
      <c r="B74" s="70"/>
      <c r="C74" s="55"/>
      <c r="D74" s="49"/>
      <c r="E74" s="50"/>
      <c r="F74" s="50"/>
    </row>
    <row r="75" spans="1:6" s="30" customFormat="1" x14ac:dyDescent="0.2">
      <c r="A75" s="109">
        <f>COUNT($A$12:A74)+1</f>
        <v>13</v>
      </c>
      <c r="B75" s="40" t="s">
        <v>417</v>
      </c>
      <c r="C75" s="51"/>
      <c r="D75" s="20"/>
      <c r="E75" s="35"/>
      <c r="F75" s="35"/>
    </row>
    <row r="76" spans="1:6" s="30" customFormat="1" ht="51" x14ac:dyDescent="0.2">
      <c r="A76" s="114"/>
      <c r="B76" s="41" t="s">
        <v>98</v>
      </c>
      <c r="C76" s="51"/>
      <c r="D76" s="20"/>
      <c r="E76" s="35"/>
      <c r="F76" s="35"/>
    </row>
    <row r="77" spans="1:6" s="30" customFormat="1" ht="14.25" x14ac:dyDescent="0.2">
      <c r="A77" s="114"/>
      <c r="B77" s="41"/>
      <c r="C77" s="51">
        <v>4</v>
      </c>
      <c r="D77" s="20" t="s">
        <v>45</v>
      </c>
      <c r="E77" s="46"/>
      <c r="F77" s="35">
        <f>C77*E77</f>
        <v>0</v>
      </c>
    </row>
    <row r="78" spans="1:6" s="30" customFormat="1" x14ac:dyDescent="0.2">
      <c r="A78" s="115"/>
      <c r="B78" s="71"/>
      <c r="C78" s="52"/>
      <c r="D78" s="53"/>
      <c r="E78" s="54"/>
      <c r="F78" s="54"/>
    </row>
    <row r="79" spans="1:6" s="30" customFormat="1" x14ac:dyDescent="0.2">
      <c r="A79" s="110"/>
      <c r="B79" s="70"/>
      <c r="C79" s="55"/>
      <c r="D79" s="49"/>
      <c r="E79" s="50"/>
      <c r="F79" s="48"/>
    </row>
    <row r="80" spans="1:6" s="30" customFormat="1" ht="25.5" x14ac:dyDescent="0.2">
      <c r="A80" s="109">
        <f>COUNT($A$12:A79)+1</f>
        <v>14</v>
      </c>
      <c r="B80" s="40" t="s">
        <v>383</v>
      </c>
      <c r="C80" s="51"/>
      <c r="D80" s="20"/>
      <c r="E80" s="35"/>
      <c r="F80" s="36"/>
    </row>
    <row r="81" spans="1:6" s="30" customFormat="1" ht="51" x14ac:dyDescent="0.2">
      <c r="A81" s="109"/>
      <c r="B81" s="41" t="s">
        <v>384</v>
      </c>
      <c r="C81" s="51"/>
      <c r="D81" s="20"/>
      <c r="E81" s="35"/>
      <c r="F81" s="36"/>
    </row>
    <row r="82" spans="1:6" s="30" customFormat="1" ht="14.25" x14ac:dyDescent="0.2">
      <c r="A82" s="109"/>
      <c r="B82" s="189"/>
      <c r="C82" s="51">
        <v>4</v>
      </c>
      <c r="D82" s="20" t="s">
        <v>51</v>
      </c>
      <c r="E82" s="46"/>
      <c r="F82" s="35">
        <f>C82*E82</f>
        <v>0</v>
      </c>
    </row>
    <row r="83" spans="1:6" s="30" customFormat="1" x14ac:dyDescent="0.2">
      <c r="A83" s="111"/>
      <c r="B83" s="190"/>
      <c r="C83" s="52"/>
      <c r="D83" s="53"/>
      <c r="E83" s="54"/>
      <c r="F83" s="54"/>
    </row>
    <row r="84" spans="1:6" s="30" customFormat="1" x14ac:dyDescent="0.2">
      <c r="A84" s="116"/>
      <c r="B84" s="76"/>
      <c r="C84" s="55"/>
      <c r="D84" s="49"/>
      <c r="E84" s="50"/>
      <c r="F84" s="50"/>
    </row>
    <row r="85" spans="1:6" s="30" customFormat="1" x14ac:dyDescent="0.2">
      <c r="A85" s="109">
        <f>COUNT($A$12:A84)+1</f>
        <v>15</v>
      </c>
      <c r="B85" s="40" t="s">
        <v>25</v>
      </c>
      <c r="C85" s="51"/>
      <c r="D85" s="20"/>
      <c r="E85" s="35"/>
      <c r="F85" s="35"/>
    </row>
    <row r="86" spans="1:6" s="30" customFormat="1" x14ac:dyDescent="0.2">
      <c r="A86" s="114"/>
      <c r="B86" s="41" t="s">
        <v>24</v>
      </c>
      <c r="C86" s="51"/>
      <c r="D86" s="20"/>
      <c r="E86" s="35"/>
      <c r="F86" s="36"/>
    </row>
    <row r="87" spans="1:6" s="30" customFormat="1" ht="14.25" x14ac:dyDescent="0.2">
      <c r="A87" s="114"/>
      <c r="B87" s="41"/>
      <c r="C87" s="51">
        <v>8</v>
      </c>
      <c r="D87" s="20" t="s">
        <v>51</v>
      </c>
      <c r="E87" s="46"/>
      <c r="F87" s="35">
        <f>C87*E87</f>
        <v>0</v>
      </c>
    </row>
    <row r="88" spans="1:6" s="30" customFormat="1" x14ac:dyDescent="0.2">
      <c r="A88" s="115"/>
      <c r="B88" s="71"/>
      <c r="C88" s="52"/>
      <c r="D88" s="53"/>
      <c r="E88" s="54"/>
      <c r="F88" s="54"/>
    </row>
    <row r="89" spans="1:6" s="30" customFormat="1" x14ac:dyDescent="0.2">
      <c r="A89" s="116"/>
      <c r="B89" s="70"/>
      <c r="C89" s="55"/>
      <c r="D89" s="49"/>
      <c r="E89" s="50"/>
      <c r="F89" s="50"/>
    </row>
    <row r="90" spans="1:6" s="30" customFormat="1" x14ac:dyDescent="0.2">
      <c r="A90" s="109">
        <f>COUNT($A$12:A89)+1</f>
        <v>16</v>
      </c>
      <c r="B90" s="40" t="s">
        <v>103</v>
      </c>
      <c r="C90" s="51"/>
      <c r="D90" s="20"/>
      <c r="E90" s="35"/>
      <c r="F90" s="36"/>
    </row>
    <row r="91" spans="1:6" s="30" customFormat="1" ht="38.25" x14ac:dyDescent="0.2">
      <c r="A91" s="114"/>
      <c r="B91" s="41" t="s">
        <v>418</v>
      </c>
      <c r="C91" s="51"/>
      <c r="D91" s="20"/>
      <c r="E91" s="35"/>
      <c r="F91" s="36"/>
    </row>
    <row r="92" spans="1:6" s="30" customFormat="1" ht="14.25" x14ac:dyDescent="0.2">
      <c r="A92" s="114"/>
      <c r="B92" s="41" t="s">
        <v>40</v>
      </c>
      <c r="C92" s="51">
        <v>15</v>
      </c>
      <c r="D92" s="20" t="s">
        <v>50</v>
      </c>
      <c r="E92" s="46"/>
      <c r="F92" s="35">
        <f>C92*E92</f>
        <v>0</v>
      </c>
    </row>
    <row r="93" spans="1:6" s="30" customFormat="1" ht="14.25" x14ac:dyDescent="0.2">
      <c r="A93" s="114"/>
      <c r="B93" s="41" t="s">
        <v>41</v>
      </c>
      <c r="C93" s="51">
        <v>7</v>
      </c>
      <c r="D93" s="20" t="s">
        <v>50</v>
      </c>
      <c r="E93" s="46"/>
      <c r="F93" s="35">
        <f>C93*E93</f>
        <v>0</v>
      </c>
    </row>
    <row r="94" spans="1:6" s="30" customFormat="1" x14ac:dyDescent="0.2">
      <c r="A94" s="115"/>
      <c r="B94" s="71"/>
      <c r="C94" s="52"/>
      <c r="D94" s="53"/>
      <c r="E94" s="54"/>
      <c r="F94" s="54"/>
    </row>
    <row r="95" spans="1:6" s="30" customFormat="1" x14ac:dyDescent="0.2">
      <c r="A95" s="116"/>
      <c r="B95" s="70"/>
      <c r="C95" s="55"/>
      <c r="D95" s="49"/>
      <c r="E95" s="50"/>
      <c r="F95" s="50"/>
    </row>
    <row r="96" spans="1:6" s="30" customFormat="1" x14ac:dyDescent="0.2">
      <c r="A96" s="109">
        <f>COUNT($A$12:A95)+1</f>
        <v>17</v>
      </c>
      <c r="B96" s="40" t="s">
        <v>121</v>
      </c>
      <c r="C96" s="51"/>
      <c r="D96" s="20"/>
      <c r="E96" s="35"/>
      <c r="F96" s="36"/>
    </row>
    <row r="97" spans="1:6" s="30" customFormat="1" ht="38.25" x14ac:dyDescent="0.2">
      <c r="A97" s="114"/>
      <c r="B97" s="41" t="s">
        <v>140</v>
      </c>
      <c r="C97" s="51"/>
      <c r="D97" s="20"/>
      <c r="E97" s="35"/>
      <c r="F97" s="36"/>
    </row>
    <row r="98" spans="1:6" s="30" customFormat="1" ht="14.25" x14ac:dyDescent="0.2">
      <c r="A98" s="114"/>
      <c r="B98" s="41"/>
      <c r="C98" s="51">
        <v>1</v>
      </c>
      <c r="D98" s="20" t="s">
        <v>50</v>
      </c>
      <c r="E98" s="46"/>
      <c r="F98" s="35">
        <f>C98*E98</f>
        <v>0</v>
      </c>
    </row>
    <row r="99" spans="1:6" s="30" customFormat="1" x14ac:dyDescent="0.2">
      <c r="A99" s="115"/>
      <c r="B99" s="71"/>
      <c r="C99" s="52"/>
      <c r="D99" s="53"/>
      <c r="E99" s="54"/>
      <c r="F99" s="54"/>
    </row>
    <row r="100" spans="1:6" s="30" customFormat="1" x14ac:dyDescent="0.2">
      <c r="A100" s="116"/>
      <c r="B100" s="70"/>
      <c r="C100" s="55"/>
      <c r="D100" s="49"/>
      <c r="E100" s="50"/>
      <c r="F100" s="50"/>
    </row>
    <row r="101" spans="1:6" s="30" customFormat="1" x14ac:dyDescent="0.2">
      <c r="A101" s="109">
        <f>COUNT($A$12:A100)+1</f>
        <v>18</v>
      </c>
      <c r="B101" s="40" t="s">
        <v>419</v>
      </c>
      <c r="C101" s="51"/>
      <c r="D101" s="20"/>
      <c r="E101" s="35"/>
      <c r="F101" s="35"/>
    </row>
    <row r="102" spans="1:6" s="30" customFormat="1" ht="38.25" x14ac:dyDescent="0.2">
      <c r="A102" s="114"/>
      <c r="B102" s="41" t="s">
        <v>141</v>
      </c>
      <c r="C102" s="51"/>
      <c r="D102" s="20"/>
      <c r="E102" s="35"/>
      <c r="F102" s="35"/>
    </row>
    <row r="103" spans="1:6" s="30" customFormat="1" ht="14.25" x14ac:dyDescent="0.2">
      <c r="A103" s="114"/>
      <c r="B103" s="41"/>
      <c r="C103" s="51">
        <v>4</v>
      </c>
      <c r="D103" s="20" t="s">
        <v>50</v>
      </c>
      <c r="E103" s="46"/>
      <c r="F103" s="35">
        <f>C103*E103</f>
        <v>0</v>
      </c>
    </row>
    <row r="104" spans="1:6" s="30" customFormat="1" x14ac:dyDescent="0.2">
      <c r="A104" s="115"/>
      <c r="B104" s="71"/>
      <c r="C104" s="52"/>
      <c r="D104" s="53"/>
      <c r="E104" s="54"/>
      <c r="F104" s="54"/>
    </row>
    <row r="105" spans="1:6" s="30" customFormat="1" x14ac:dyDescent="0.2">
      <c r="A105" s="116"/>
      <c r="B105" s="70"/>
      <c r="C105" s="55"/>
      <c r="D105" s="49"/>
      <c r="E105" s="50"/>
      <c r="F105" s="50"/>
    </row>
    <row r="106" spans="1:6" s="30" customFormat="1" x14ac:dyDescent="0.2">
      <c r="A106" s="109">
        <f>COUNT($A$12:A105)+1</f>
        <v>19</v>
      </c>
      <c r="B106" s="40" t="s">
        <v>105</v>
      </c>
      <c r="C106" s="51"/>
      <c r="D106" s="20"/>
      <c r="E106" s="35"/>
      <c r="F106" s="35"/>
    </row>
    <row r="107" spans="1:6" s="30" customFormat="1" ht="63.75" x14ac:dyDescent="0.2">
      <c r="A107" s="114"/>
      <c r="B107" s="41" t="s">
        <v>130</v>
      </c>
      <c r="C107" s="51"/>
      <c r="D107" s="20"/>
      <c r="E107" s="35"/>
      <c r="F107" s="35"/>
    </row>
    <row r="108" spans="1:6" s="30" customFormat="1" ht="14.25" x14ac:dyDescent="0.2">
      <c r="A108" s="114"/>
      <c r="B108" s="41"/>
      <c r="C108" s="51">
        <v>7</v>
      </c>
      <c r="D108" s="20" t="s">
        <v>50</v>
      </c>
      <c r="E108" s="46"/>
      <c r="F108" s="35">
        <f>C108*E108</f>
        <v>0</v>
      </c>
    </row>
    <row r="109" spans="1:6" s="30" customFormat="1" x14ac:dyDescent="0.2">
      <c r="A109" s="115"/>
      <c r="B109" s="71"/>
      <c r="C109" s="52"/>
      <c r="D109" s="53"/>
      <c r="E109" s="54"/>
      <c r="F109" s="54"/>
    </row>
    <row r="110" spans="1:6" s="30" customFormat="1" x14ac:dyDescent="0.2">
      <c r="A110" s="116"/>
      <c r="B110" s="70"/>
      <c r="C110" s="55"/>
      <c r="D110" s="49"/>
      <c r="E110" s="50"/>
      <c r="F110" s="50"/>
    </row>
    <row r="111" spans="1:6" s="30" customFormat="1" x14ac:dyDescent="0.2">
      <c r="A111" s="109">
        <f>COUNT($A$12:A110)+1</f>
        <v>20</v>
      </c>
      <c r="B111" s="40" t="s">
        <v>106</v>
      </c>
      <c r="C111" s="51"/>
      <c r="D111" s="20"/>
      <c r="E111" s="35"/>
      <c r="F111" s="36"/>
    </row>
    <row r="112" spans="1:6" s="30" customFormat="1" ht="51" x14ac:dyDescent="0.2">
      <c r="A112" s="114"/>
      <c r="B112" s="41" t="s">
        <v>131</v>
      </c>
      <c r="C112" s="51"/>
      <c r="D112" s="20"/>
      <c r="E112" s="35"/>
      <c r="F112" s="36"/>
    </row>
    <row r="113" spans="1:6" s="30" customFormat="1" ht="14.25" x14ac:dyDescent="0.2">
      <c r="A113" s="114"/>
      <c r="B113" s="41"/>
      <c r="C113" s="51">
        <v>11</v>
      </c>
      <c r="D113" s="20" t="s">
        <v>50</v>
      </c>
      <c r="E113" s="46"/>
      <c r="F113" s="35">
        <f>C113*E113</f>
        <v>0</v>
      </c>
    </row>
    <row r="114" spans="1:6" s="30" customFormat="1" x14ac:dyDescent="0.2">
      <c r="A114" s="115"/>
      <c r="B114" s="71"/>
      <c r="C114" s="52"/>
      <c r="D114" s="53"/>
      <c r="E114" s="54"/>
      <c r="F114" s="54"/>
    </row>
    <row r="115" spans="1:6" s="30" customFormat="1" x14ac:dyDescent="0.2">
      <c r="A115" s="116"/>
      <c r="B115" s="76"/>
      <c r="C115" s="55"/>
      <c r="D115" s="102"/>
      <c r="E115" s="77"/>
      <c r="F115" s="77"/>
    </row>
    <row r="116" spans="1:6" s="30" customFormat="1" x14ac:dyDescent="0.2">
      <c r="A116" s="109">
        <f>COUNT($A$12:A115)+1</f>
        <v>21</v>
      </c>
      <c r="B116" s="40" t="s">
        <v>28</v>
      </c>
      <c r="C116" s="51"/>
      <c r="D116" s="20"/>
      <c r="E116" s="35"/>
      <c r="F116" s="35"/>
    </row>
    <row r="117" spans="1:6" s="30" customFormat="1" ht="25.5" x14ac:dyDescent="0.2">
      <c r="A117" s="114"/>
      <c r="B117" s="41" t="s">
        <v>27</v>
      </c>
      <c r="C117" s="51"/>
      <c r="D117" s="20"/>
      <c r="E117" s="35"/>
      <c r="F117" s="36"/>
    </row>
    <row r="118" spans="1:6" s="30" customFormat="1" ht="14.25" x14ac:dyDescent="0.2">
      <c r="A118" s="114"/>
      <c r="B118" s="41"/>
      <c r="C118" s="51">
        <v>25</v>
      </c>
      <c r="D118" s="20" t="s">
        <v>50</v>
      </c>
      <c r="E118" s="46"/>
      <c r="F118" s="35">
        <f>C118*E118</f>
        <v>0</v>
      </c>
    </row>
    <row r="119" spans="1:6" s="30" customFormat="1" x14ac:dyDescent="0.2">
      <c r="A119" s="115"/>
      <c r="B119" s="71"/>
      <c r="C119" s="52"/>
      <c r="D119" s="53"/>
      <c r="E119" s="284"/>
      <c r="F119" s="54"/>
    </row>
    <row r="120" spans="1:6" s="30" customFormat="1" x14ac:dyDescent="0.2">
      <c r="A120" s="116"/>
      <c r="B120" s="70"/>
      <c r="C120" s="55"/>
      <c r="D120" s="49"/>
      <c r="E120" s="283"/>
      <c r="F120" s="50"/>
    </row>
    <row r="121" spans="1:6" s="30" customFormat="1" x14ac:dyDescent="0.2">
      <c r="A121" s="109">
        <f>COUNT($A$12:A120)+1</f>
        <v>22</v>
      </c>
      <c r="B121" s="40" t="s">
        <v>29</v>
      </c>
      <c r="C121" s="51"/>
      <c r="D121" s="20"/>
      <c r="E121" s="285"/>
      <c r="F121" s="35"/>
    </row>
    <row r="122" spans="1:6" s="30" customFormat="1" x14ac:dyDescent="0.2">
      <c r="A122" s="114"/>
      <c r="B122" s="41" t="s">
        <v>143</v>
      </c>
      <c r="C122" s="51"/>
      <c r="D122" s="20"/>
      <c r="E122" s="285"/>
      <c r="F122" s="36"/>
    </row>
    <row r="123" spans="1:6" s="30" customFormat="1" ht="14.25" x14ac:dyDescent="0.2">
      <c r="A123" s="114"/>
      <c r="B123" s="41"/>
      <c r="C123" s="51">
        <v>10</v>
      </c>
      <c r="D123" s="20" t="s">
        <v>45</v>
      </c>
      <c r="E123" s="46"/>
      <c r="F123" s="35">
        <f>C123*E123</f>
        <v>0</v>
      </c>
    </row>
    <row r="124" spans="1:6" s="30" customFormat="1" x14ac:dyDescent="0.2">
      <c r="A124" s="115"/>
      <c r="B124" s="71"/>
      <c r="C124" s="52"/>
      <c r="D124" s="53"/>
      <c r="E124" s="284"/>
      <c r="F124" s="54"/>
    </row>
    <row r="125" spans="1:6" s="30" customFormat="1" x14ac:dyDescent="0.2">
      <c r="A125" s="116"/>
      <c r="B125" s="70"/>
      <c r="C125" s="55"/>
      <c r="D125" s="49"/>
      <c r="E125" s="50"/>
      <c r="F125" s="50"/>
    </row>
    <row r="126" spans="1:6" s="30" customFormat="1" x14ac:dyDescent="0.2">
      <c r="A126" s="109">
        <f>COUNT($A$10:A124)+1</f>
        <v>23</v>
      </c>
      <c r="B126" s="40" t="s">
        <v>160</v>
      </c>
      <c r="C126" s="51"/>
      <c r="D126" s="20"/>
      <c r="E126" s="35"/>
      <c r="F126" s="35"/>
    </row>
    <row r="127" spans="1:6" s="30" customFormat="1" ht="25.5" x14ac:dyDescent="0.2">
      <c r="A127" s="114"/>
      <c r="B127" s="41" t="s">
        <v>161</v>
      </c>
      <c r="C127" s="51"/>
      <c r="D127" s="20"/>
      <c r="E127" s="35"/>
      <c r="F127" s="35"/>
    </row>
    <row r="128" spans="1:6" s="30" customFormat="1" x14ac:dyDescent="0.2">
      <c r="A128" s="114"/>
      <c r="B128" s="40"/>
      <c r="C128" s="51">
        <v>3</v>
      </c>
      <c r="D128" s="20" t="s">
        <v>1</v>
      </c>
      <c r="E128" s="46"/>
      <c r="F128" s="35">
        <f>C128*E128</f>
        <v>0</v>
      </c>
    </row>
    <row r="129" spans="1:6" s="30" customFormat="1" x14ac:dyDescent="0.2">
      <c r="A129" s="115"/>
      <c r="B129" s="71"/>
      <c r="C129" s="52"/>
      <c r="D129" s="53"/>
      <c r="E129" s="54"/>
      <c r="F129" s="54"/>
    </row>
    <row r="130" spans="1:6" s="30" customFormat="1" x14ac:dyDescent="0.2">
      <c r="A130" s="116"/>
      <c r="B130" s="70"/>
      <c r="C130" s="55"/>
      <c r="D130" s="49"/>
      <c r="E130" s="50"/>
      <c r="F130" s="50"/>
    </row>
    <row r="131" spans="1:6" s="30" customFormat="1" x14ac:dyDescent="0.2">
      <c r="A131" s="109">
        <f>COUNT($A$12:A130)+1</f>
        <v>24</v>
      </c>
      <c r="B131" s="40" t="s">
        <v>425</v>
      </c>
      <c r="C131" s="51"/>
      <c r="D131" s="20"/>
      <c r="E131" s="35"/>
      <c r="F131" s="35"/>
    </row>
    <row r="132" spans="1:6" s="30" customFormat="1" ht="25.5" x14ac:dyDescent="0.2">
      <c r="A132" s="114"/>
      <c r="B132" s="41" t="s">
        <v>426</v>
      </c>
      <c r="C132" s="51"/>
      <c r="D132" s="20"/>
      <c r="E132" s="35"/>
      <c r="F132" s="35"/>
    </row>
    <row r="133" spans="1:6" s="30" customFormat="1" ht="14.25" x14ac:dyDescent="0.2">
      <c r="A133" s="114"/>
      <c r="B133" s="40"/>
      <c r="C133" s="51">
        <v>10</v>
      </c>
      <c r="D133" s="20" t="s">
        <v>45</v>
      </c>
      <c r="E133" s="46"/>
      <c r="F133" s="35">
        <f t="shared" ref="F133" si="0">C133*E133</f>
        <v>0</v>
      </c>
    </row>
    <row r="134" spans="1:6" s="30" customFormat="1" x14ac:dyDescent="0.2">
      <c r="A134" s="115"/>
      <c r="B134" s="71"/>
      <c r="C134" s="52"/>
      <c r="D134" s="53"/>
      <c r="E134" s="54"/>
      <c r="F134" s="54"/>
    </row>
    <row r="135" spans="1:6" s="34" customFormat="1" x14ac:dyDescent="0.2">
      <c r="A135" s="113"/>
      <c r="B135" s="70"/>
      <c r="C135" s="55"/>
      <c r="D135" s="49"/>
      <c r="E135" s="50"/>
      <c r="F135" s="50"/>
    </row>
    <row r="136" spans="1:6" s="34" customFormat="1" x14ac:dyDescent="0.2">
      <c r="A136" s="109">
        <f>COUNT($A$12:A135)+1</f>
        <v>25</v>
      </c>
      <c r="B136" s="40" t="s">
        <v>441</v>
      </c>
      <c r="C136" s="51"/>
      <c r="D136" s="20"/>
      <c r="E136" s="35"/>
      <c r="F136" s="35"/>
    </row>
    <row r="137" spans="1:6" s="34" customFormat="1" ht="63.75" x14ac:dyDescent="0.2">
      <c r="A137" s="112"/>
      <c r="B137" s="41" t="s">
        <v>442</v>
      </c>
      <c r="C137" s="51"/>
      <c r="D137" s="20"/>
      <c r="E137" s="35"/>
      <c r="F137" s="35"/>
    </row>
    <row r="138" spans="1:6" s="34" customFormat="1" x14ac:dyDescent="0.2">
      <c r="A138" s="112"/>
      <c r="B138" s="40"/>
      <c r="C138" s="51">
        <v>1</v>
      </c>
      <c r="D138" s="20" t="s">
        <v>1</v>
      </c>
      <c r="E138" s="46"/>
      <c r="F138" s="35">
        <f>+E138*C138</f>
        <v>0</v>
      </c>
    </row>
    <row r="139" spans="1:6" s="34" customFormat="1" x14ac:dyDescent="0.2">
      <c r="A139" s="117"/>
      <c r="B139" s="71"/>
      <c r="C139" s="52"/>
      <c r="D139" s="53"/>
      <c r="E139" s="54"/>
      <c r="F139" s="54"/>
    </row>
    <row r="140" spans="1:6" s="30" customFormat="1" x14ac:dyDescent="0.2">
      <c r="A140" s="116"/>
      <c r="B140" s="76"/>
      <c r="C140" s="31"/>
      <c r="D140" s="32"/>
      <c r="E140" s="33"/>
      <c r="F140" s="31"/>
    </row>
    <row r="141" spans="1:6" s="30" customFormat="1" x14ac:dyDescent="0.2">
      <c r="A141" s="109">
        <f>COUNT($A$12:A140)+1</f>
        <v>26</v>
      </c>
      <c r="B141" s="40" t="s">
        <v>36</v>
      </c>
      <c r="C141" s="36"/>
      <c r="D141" s="20"/>
      <c r="E141" s="64"/>
      <c r="F141" s="36"/>
    </row>
    <row r="142" spans="1:6" s="30" customFormat="1" ht="76.5" x14ac:dyDescent="0.2">
      <c r="A142" s="112"/>
      <c r="B142" s="41" t="s">
        <v>110</v>
      </c>
      <c r="C142" s="36"/>
      <c r="D142" s="20"/>
      <c r="E142" s="35"/>
      <c r="F142" s="36"/>
    </row>
    <row r="143" spans="1:6" s="30" customFormat="1" x14ac:dyDescent="0.2">
      <c r="A143" s="109"/>
      <c r="B143" s="103"/>
      <c r="C143" s="65"/>
      <c r="D143" s="66">
        <v>0.03</v>
      </c>
      <c r="E143" s="36"/>
      <c r="F143" s="35">
        <f>SUM(F14:F142)*D143</f>
        <v>0</v>
      </c>
    </row>
    <row r="144" spans="1:6" s="30" customFormat="1" x14ac:dyDescent="0.2">
      <c r="A144" s="111"/>
      <c r="B144" s="104"/>
      <c r="C144" s="105"/>
      <c r="D144" s="106"/>
      <c r="E144" s="67"/>
      <c r="F144" s="54"/>
    </row>
    <row r="145" spans="1:6" s="30" customFormat="1" x14ac:dyDescent="0.2">
      <c r="A145" s="113"/>
      <c r="B145" s="70"/>
      <c r="C145" s="48"/>
      <c r="D145" s="49"/>
      <c r="E145" s="107"/>
      <c r="F145" s="50"/>
    </row>
    <row r="146" spans="1:6" s="30" customFormat="1" x14ac:dyDescent="0.2">
      <c r="A146" s="109">
        <f>COUNT($A$12:A145)+1</f>
        <v>27</v>
      </c>
      <c r="B146" s="40" t="s">
        <v>435</v>
      </c>
      <c r="C146" s="36"/>
      <c r="D146" s="20"/>
      <c r="E146" s="64"/>
      <c r="F146" s="35"/>
    </row>
    <row r="147" spans="1:6" s="30" customFormat="1" ht="38.25" x14ac:dyDescent="0.2">
      <c r="A147" s="112"/>
      <c r="B147" s="41" t="s">
        <v>37</v>
      </c>
      <c r="C147" s="36"/>
      <c r="D147" s="20"/>
      <c r="E147" s="36"/>
      <c r="F147" s="35"/>
    </row>
    <row r="148" spans="1:6" s="30" customFormat="1" x14ac:dyDescent="0.2">
      <c r="A148" s="112"/>
      <c r="B148" s="41"/>
      <c r="C148" s="65"/>
      <c r="D148" s="66">
        <v>0.05</v>
      </c>
      <c r="E148" s="36"/>
      <c r="F148" s="35">
        <f>SUM(F14:F142)*D148</f>
        <v>0</v>
      </c>
    </row>
    <row r="149" spans="1:6" s="30" customFormat="1" x14ac:dyDescent="0.2">
      <c r="A149" s="117"/>
      <c r="B149" s="71"/>
      <c r="C149" s="67"/>
      <c r="D149" s="53"/>
      <c r="E149" s="67"/>
      <c r="F149" s="67"/>
    </row>
    <row r="150" spans="1:6" s="30" customFormat="1" x14ac:dyDescent="0.2">
      <c r="A150" s="112"/>
      <c r="B150" s="41"/>
      <c r="C150" s="36"/>
      <c r="D150" s="20"/>
      <c r="E150" s="36"/>
      <c r="F150" s="36"/>
    </row>
    <row r="151" spans="1:6" s="30" customFormat="1" x14ac:dyDescent="0.2">
      <c r="A151" s="109">
        <f>COUNT($A$12:A149)+1</f>
        <v>28</v>
      </c>
      <c r="B151" s="40" t="s">
        <v>111</v>
      </c>
      <c r="C151" s="36"/>
      <c r="D151" s="20"/>
      <c r="E151" s="36"/>
      <c r="F151" s="36"/>
    </row>
    <row r="152" spans="1:6" s="30" customFormat="1" ht="38.25" x14ac:dyDescent="0.2">
      <c r="A152" s="112"/>
      <c r="B152" s="41" t="s">
        <v>38</v>
      </c>
      <c r="C152" s="65"/>
      <c r="D152" s="66">
        <v>0.1</v>
      </c>
      <c r="E152" s="36"/>
      <c r="F152" s="35">
        <f>SUM(F14:F142)*D152</f>
        <v>0</v>
      </c>
    </row>
    <row r="153" spans="1:6" s="30" customFormat="1" x14ac:dyDescent="0.2">
      <c r="A153" s="117"/>
      <c r="B153" s="73"/>
      <c r="C153" s="36"/>
      <c r="D153" s="20"/>
      <c r="E153" s="64"/>
      <c r="F153" s="36"/>
    </row>
    <row r="154" spans="1:6" s="30" customFormat="1" x14ac:dyDescent="0.2">
      <c r="A154" s="42"/>
      <c r="B154" s="74" t="s">
        <v>2</v>
      </c>
      <c r="C154" s="43"/>
      <c r="D154" s="44"/>
      <c r="E154" s="45" t="s">
        <v>49</v>
      </c>
      <c r="F154" s="45">
        <f>SUM(F14:F153)</f>
        <v>0</v>
      </c>
    </row>
    <row r="155" spans="1:6" s="30" customFormat="1" x14ac:dyDescent="0.2">
      <c r="A155" s="26"/>
      <c r="B155" s="75"/>
      <c r="C155" s="29"/>
      <c r="E155" s="28"/>
      <c r="F155" s="29"/>
    </row>
  </sheetData>
  <sheetProtection algorithmName="SHA-512" hashValue="ox4tYARfaUnLYxYDclVWp4yt6004+iYxPQFY8eCwdQ0/lsfsYY0g09w/2oSzHDBSEiKD+/Dgj0+040wFYbXOhg==" saltValue="prdxWh1YdJqTkip1DMomYg==" spinCount="100000" sheet="1" objects="1" scenarios="1"/>
  <mergeCells count="1">
    <mergeCell ref="B8:F9"/>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4" manualBreakCount="4">
    <brk id="35" max="5" man="1"/>
    <brk id="62" max="5" man="1"/>
    <brk id="94" max="5" man="1"/>
    <brk id="129"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G16"/>
  <sheetViews>
    <sheetView showGridLines="0" zoomScaleNormal="100" zoomScaleSheetLayoutView="100" workbookViewId="0">
      <selection activeCell="E20" sqref="E20"/>
    </sheetView>
  </sheetViews>
  <sheetFormatPr defaultColWidth="8.85546875" defaultRowHeight="12.75" x14ac:dyDescent="0.2"/>
  <cols>
    <col min="1" max="1" width="6.140625" style="1" customWidth="1"/>
    <col min="2" max="2" width="5.5703125" style="1" customWidth="1"/>
    <col min="3" max="3" width="34.42578125" style="1" customWidth="1"/>
    <col min="4" max="4" width="10" style="1" customWidth="1"/>
    <col min="5" max="5" width="9" style="1" customWidth="1"/>
    <col min="6" max="6" width="10.85546875" style="1" bestFit="1" customWidth="1"/>
    <col min="7" max="7" width="16.42578125" style="17" bestFit="1" customWidth="1"/>
    <col min="8" max="16384" width="8.85546875" style="1"/>
  </cols>
  <sheetData>
    <row r="1" spans="1:7" ht="27" customHeight="1" x14ac:dyDescent="0.2">
      <c r="A1" s="24" t="s">
        <v>3</v>
      </c>
      <c r="B1" s="24"/>
      <c r="C1" s="24"/>
      <c r="D1" s="24"/>
      <c r="E1" s="24"/>
      <c r="F1" s="24"/>
      <c r="G1" s="24"/>
    </row>
    <row r="2" spans="1:7" ht="15" customHeight="1" x14ac:dyDescent="0.2">
      <c r="A2" s="296" t="s">
        <v>132</v>
      </c>
      <c r="B2" s="296"/>
      <c r="C2" s="296"/>
      <c r="D2" s="296"/>
      <c r="E2" s="296"/>
      <c r="F2" s="296"/>
      <c r="G2" s="296"/>
    </row>
    <row r="3" spans="1:7" ht="15" customHeight="1" x14ac:dyDescent="0.2">
      <c r="A3" s="297" t="s">
        <v>365</v>
      </c>
      <c r="B3" s="296"/>
      <c r="C3" s="296"/>
      <c r="D3" s="296"/>
      <c r="E3" s="296"/>
      <c r="F3" s="296"/>
      <c r="G3" s="296"/>
    </row>
    <row r="4" spans="1:7" ht="15" customHeight="1" x14ac:dyDescent="0.2">
      <c r="A4" s="296"/>
      <c r="B4" s="296"/>
      <c r="C4" s="296"/>
      <c r="D4" s="296"/>
      <c r="E4" s="296"/>
      <c r="F4" s="296"/>
      <c r="G4" s="296"/>
    </row>
    <row r="5" spans="1:7" ht="25.5" x14ac:dyDescent="0.2">
      <c r="A5" s="6" t="s">
        <v>122</v>
      </c>
      <c r="B5" s="304" t="s">
        <v>7</v>
      </c>
      <c r="C5" s="304"/>
      <c r="D5" s="304"/>
      <c r="E5" s="304"/>
      <c r="F5" s="304"/>
      <c r="G5" s="148" t="s">
        <v>125</v>
      </c>
    </row>
    <row r="6" spans="1:7" x14ac:dyDescent="0.2">
      <c r="A6" s="9" t="s">
        <v>124</v>
      </c>
      <c r="B6" s="316" t="s">
        <v>366</v>
      </c>
      <c r="C6" s="317"/>
      <c r="D6" s="317"/>
      <c r="E6" s="317"/>
      <c r="F6" s="317"/>
      <c r="G6" s="8">
        <f>G16</f>
        <v>0</v>
      </c>
    </row>
    <row r="7" spans="1:7" ht="13.5" thickBot="1" x14ac:dyDescent="0.25">
      <c r="A7" s="12"/>
      <c r="B7" s="13"/>
      <c r="C7" s="14"/>
      <c r="D7" s="14"/>
      <c r="E7" s="14"/>
      <c r="F7" s="14"/>
      <c r="G7" s="15"/>
    </row>
    <row r="8" spans="1:7" x14ac:dyDescent="0.2">
      <c r="A8" s="16"/>
      <c r="B8" s="16"/>
      <c r="C8" s="16"/>
      <c r="D8" s="16"/>
      <c r="E8" s="16"/>
      <c r="F8" s="16"/>
      <c r="G8" s="16"/>
    </row>
    <row r="9" spans="1:7" ht="15.75" x14ac:dyDescent="0.25">
      <c r="A9" s="23" t="s">
        <v>406</v>
      </c>
      <c r="B9" s="21"/>
      <c r="C9" s="22"/>
      <c r="D9" s="22"/>
      <c r="E9" s="21"/>
      <c r="F9" s="21"/>
      <c r="G9" s="20"/>
    </row>
    <row r="10" spans="1:7" x14ac:dyDescent="0.2">
      <c r="A10" s="19"/>
      <c r="B10" s="19"/>
      <c r="C10" s="19"/>
      <c r="D10" s="19"/>
      <c r="E10" s="19"/>
      <c r="F10" s="19"/>
      <c r="G10" s="11"/>
    </row>
    <row r="11" spans="1:7" x14ac:dyDescent="0.2">
      <c r="A11" s="298" t="s">
        <v>366</v>
      </c>
      <c r="B11" s="299"/>
      <c r="C11" s="299"/>
      <c r="D11" s="299"/>
      <c r="E11" s="299"/>
      <c r="F11" s="299"/>
      <c r="G11" s="300"/>
    </row>
    <row r="12" spans="1:7" ht="25.5" customHeight="1" x14ac:dyDescent="0.2">
      <c r="A12" s="302" t="s">
        <v>52</v>
      </c>
      <c r="B12" s="306" t="s">
        <v>134</v>
      </c>
      <c r="C12" s="307"/>
      <c r="D12" s="306" t="s">
        <v>135</v>
      </c>
      <c r="E12" s="307"/>
      <c r="F12" s="147" t="s">
        <v>136</v>
      </c>
      <c r="G12" s="147" t="s">
        <v>4</v>
      </c>
    </row>
    <row r="13" spans="1:7" x14ac:dyDescent="0.2">
      <c r="A13" s="303"/>
      <c r="B13" s="308"/>
      <c r="C13" s="309"/>
      <c r="D13" s="308"/>
      <c r="E13" s="309"/>
      <c r="F13" s="2" t="s">
        <v>5</v>
      </c>
      <c r="G13" s="2" t="s">
        <v>48</v>
      </c>
    </row>
    <row r="14" spans="1:7" x14ac:dyDescent="0.2">
      <c r="A14" s="3" t="s">
        <v>367</v>
      </c>
      <c r="B14" s="310" t="str">
        <f>Vrocevod_P4855_GD!B4</f>
        <v>LEDARSKA ULICA 23</v>
      </c>
      <c r="C14" s="311"/>
      <c r="D14" s="312" t="s">
        <v>368</v>
      </c>
      <c r="E14" s="313"/>
      <c r="F14" s="18">
        <v>93</v>
      </c>
      <c r="G14" s="4">
        <f>Vrocevod_P4855_GD!F310</f>
        <v>0</v>
      </c>
    </row>
    <row r="15" spans="1:7" x14ac:dyDescent="0.2">
      <c r="A15" s="3"/>
      <c r="B15" s="310"/>
      <c r="C15" s="311"/>
      <c r="D15" s="312"/>
      <c r="E15" s="313"/>
      <c r="F15" s="18"/>
      <c r="G15" s="4"/>
    </row>
    <row r="16" spans="1:7" x14ac:dyDescent="0.2">
      <c r="A16" s="301" t="s">
        <v>119</v>
      </c>
      <c r="B16" s="301"/>
      <c r="C16" s="301"/>
      <c r="D16" s="301"/>
      <c r="E16" s="301"/>
      <c r="F16" s="301"/>
      <c r="G16" s="5">
        <f>SUM(G14:G15)</f>
        <v>0</v>
      </c>
    </row>
  </sheetData>
  <sheetProtection algorithmName="SHA-512" hashValue="T3P9Y7wqSgfkow+r4ZdEhkG3KnhHXiMq7kWocJHsZjAitLWZfbdkYdjmP/KUCE0SYLNwi/YTxy4tXRD1q4zNdA==" saltValue="Gb/TH+Ye/G3dIboT5x3uNg==" spinCount="100000" sheet="1" objects="1" scenarios="1"/>
  <mergeCells count="13">
    <mergeCell ref="A12:A13"/>
    <mergeCell ref="B12:C13"/>
    <mergeCell ref="D12:E13"/>
    <mergeCell ref="A2:G2"/>
    <mergeCell ref="A3:G4"/>
    <mergeCell ref="B5:F5"/>
    <mergeCell ref="B6:F6"/>
    <mergeCell ref="A11:G11"/>
    <mergeCell ref="B14:C14"/>
    <mergeCell ref="D14:E14"/>
    <mergeCell ref="B15:C15"/>
    <mergeCell ref="D15:E15"/>
    <mergeCell ref="A16:F16"/>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0"/>
  <sheetViews>
    <sheetView topLeftCell="A10" zoomScaleNormal="100" zoomScaleSheetLayoutView="100" workbookViewId="0">
      <selection activeCell="L33" sqref="L33"/>
    </sheetView>
  </sheetViews>
  <sheetFormatPr defaultColWidth="9.140625" defaultRowHeight="12.75" x14ac:dyDescent="0.2"/>
  <cols>
    <col min="1" max="1" width="5.7109375" style="26" customWidth="1"/>
    <col min="2" max="2" width="50.7109375" style="75"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t="s">
        <v>369</v>
      </c>
      <c r="B1" s="68" t="s">
        <v>6</v>
      </c>
      <c r="C1" s="26"/>
      <c r="D1" s="27"/>
    </row>
    <row r="2" spans="1:6" x14ac:dyDescent="0.2">
      <c r="A2" s="25" t="s">
        <v>370</v>
      </c>
      <c r="B2" s="68" t="s">
        <v>7</v>
      </c>
      <c r="C2" s="26"/>
      <c r="D2" s="27"/>
    </row>
    <row r="3" spans="1:6" x14ac:dyDescent="0.2">
      <c r="A3" s="25" t="s">
        <v>367</v>
      </c>
      <c r="B3" s="68" t="s">
        <v>371</v>
      </c>
      <c r="C3" s="26"/>
      <c r="D3" s="27"/>
    </row>
    <row r="4" spans="1:6" x14ac:dyDescent="0.2">
      <c r="A4" s="25"/>
      <c r="B4" s="68" t="s">
        <v>372</v>
      </c>
      <c r="C4" s="26"/>
      <c r="D4" s="27"/>
    </row>
    <row r="5" spans="1:6" ht="76.5" x14ac:dyDescent="0.2">
      <c r="A5" s="125" t="s">
        <v>0</v>
      </c>
      <c r="B5" s="126" t="s">
        <v>42</v>
      </c>
      <c r="C5" s="127" t="s">
        <v>8</v>
      </c>
      <c r="D5" s="127" t="s">
        <v>9</v>
      </c>
      <c r="E5" s="128" t="s">
        <v>46</v>
      </c>
      <c r="F5" s="128" t="s">
        <v>47</v>
      </c>
    </row>
    <row r="6" spans="1:6" x14ac:dyDescent="0.2">
      <c r="A6" s="108">
        <v>1</v>
      </c>
      <c r="B6" s="69"/>
      <c r="C6" s="31"/>
      <c r="D6" s="32"/>
      <c r="E6" s="33"/>
      <c r="F6" s="31"/>
    </row>
    <row r="7" spans="1:6" x14ac:dyDescent="0.2">
      <c r="A7" s="118"/>
      <c r="B7" s="120" t="s">
        <v>138</v>
      </c>
      <c r="C7" s="58"/>
      <c r="D7" s="56"/>
      <c r="E7" s="57"/>
      <c r="F7" s="58"/>
    </row>
    <row r="8" spans="1:6" x14ac:dyDescent="0.2">
      <c r="A8" s="118"/>
      <c r="B8" s="314" t="s">
        <v>137</v>
      </c>
      <c r="C8" s="314"/>
      <c r="D8" s="314"/>
      <c r="E8" s="314"/>
      <c r="F8" s="314"/>
    </row>
    <row r="9" spans="1:6" x14ac:dyDescent="0.2">
      <c r="A9" s="118"/>
      <c r="B9" s="314"/>
      <c r="C9" s="314"/>
      <c r="D9" s="314"/>
      <c r="E9" s="314"/>
      <c r="F9" s="314"/>
    </row>
    <row r="10" spans="1:6" x14ac:dyDescent="0.2">
      <c r="A10" s="118"/>
      <c r="B10" s="119"/>
      <c r="C10" s="58"/>
      <c r="D10" s="56"/>
      <c r="E10" s="57"/>
      <c r="F10" s="58"/>
    </row>
    <row r="11" spans="1:6" x14ac:dyDescent="0.2">
      <c r="A11" s="108"/>
      <c r="B11" s="69"/>
      <c r="C11" s="31"/>
      <c r="D11" s="32"/>
      <c r="E11" s="33"/>
      <c r="F11" s="31"/>
    </row>
    <row r="12" spans="1:6" x14ac:dyDescent="0.2">
      <c r="A12" s="109">
        <f>COUNT(A6+1)</f>
        <v>1</v>
      </c>
      <c r="B12" s="40" t="s">
        <v>10</v>
      </c>
      <c r="C12" s="36"/>
      <c r="D12" s="20"/>
      <c r="E12" s="35"/>
      <c r="F12" s="35"/>
    </row>
    <row r="13" spans="1:6" ht="38.25" x14ac:dyDescent="0.2">
      <c r="A13" s="109"/>
      <c r="B13" s="41" t="s">
        <v>53</v>
      </c>
      <c r="C13" s="36"/>
      <c r="D13" s="20"/>
      <c r="E13" s="35"/>
      <c r="F13" s="35"/>
    </row>
    <row r="14" spans="1:6" ht="14.25" x14ac:dyDescent="0.2">
      <c r="A14" s="109"/>
      <c r="B14" s="41"/>
      <c r="C14" s="51">
        <v>93</v>
      </c>
      <c r="D14" s="20" t="s">
        <v>45</v>
      </c>
      <c r="E14" s="46"/>
      <c r="F14" s="35">
        <f>C14*E14</f>
        <v>0</v>
      </c>
    </row>
    <row r="15" spans="1:6" x14ac:dyDescent="0.2">
      <c r="A15" s="111"/>
      <c r="B15" s="71"/>
      <c r="C15" s="52"/>
      <c r="D15" s="53"/>
      <c r="E15" s="54"/>
      <c r="F15" s="54"/>
    </row>
    <row r="16" spans="1:6" x14ac:dyDescent="0.2">
      <c r="A16" s="110"/>
      <c r="B16" s="70"/>
      <c r="C16" s="55"/>
      <c r="D16" s="49"/>
      <c r="E16" s="50"/>
      <c r="F16" s="50"/>
    </row>
    <row r="17" spans="1:6" x14ac:dyDescent="0.2">
      <c r="A17" s="109">
        <f>COUNT($A$12:A15)+1</f>
        <v>2</v>
      </c>
      <c r="B17" s="40" t="s">
        <v>54</v>
      </c>
      <c r="C17" s="51"/>
      <c r="D17" s="20"/>
      <c r="E17" s="35"/>
      <c r="F17" s="35"/>
    </row>
    <row r="18" spans="1:6" ht="89.25" x14ac:dyDescent="0.2">
      <c r="A18" s="109"/>
      <c r="B18" s="41" t="s">
        <v>126</v>
      </c>
      <c r="C18" s="51"/>
      <c r="D18" s="20"/>
      <c r="E18" s="35"/>
      <c r="F18" s="35"/>
    </row>
    <row r="19" spans="1:6" x14ac:dyDescent="0.2">
      <c r="A19" s="109"/>
      <c r="B19" s="41"/>
      <c r="C19" s="51">
        <v>2</v>
      </c>
      <c r="D19" s="20" t="s">
        <v>1</v>
      </c>
      <c r="E19" s="46"/>
      <c r="F19" s="35">
        <f>E19*C19</f>
        <v>0</v>
      </c>
    </row>
    <row r="20" spans="1:6" x14ac:dyDescent="0.2">
      <c r="A20" s="111"/>
      <c r="B20" s="71"/>
      <c r="C20" s="52"/>
      <c r="D20" s="53"/>
      <c r="E20" s="54"/>
      <c r="F20" s="67"/>
    </row>
    <row r="21" spans="1:6" s="34" customFormat="1" x14ac:dyDescent="0.2">
      <c r="A21" s="113"/>
      <c r="B21" s="76"/>
      <c r="C21" s="55"/>
      <c r="D21" s="77"/>
      <c r="E21" s="78"/>
      <c r="F21" s="79"/>
    </row>
    <row r="22" spans="1:6" x14ac:dyDescent="0.2">
      <c r="A22" s="109">
        <f>COUNT($A$12:A21)+1</f>
        <v>3</v>
      </c>
      <c r="B22" s="40" t="s">
        <v>323</v>
      </c>
      <c r="C22" s="51"/>
      <c r="D22" s="20"/>
      <c r="E22" s="35"/>
      <c r="F22" s="36"/>
    </row>
    <row r="23" spans="1:6" ht="25.5" x14ac:dyDescent="0.2">
      <c r="A23" s="109"/>
      <c r="B23" s="41" t="s">
        <v>324</v>
      </c>
      <c r="C23" s="51"/>
      <c r="D23" s="20"/>
      <c r="E23" s="35"/>
      <c r="F23" s="36"/>
    </row>
    <row r="24" spans="1:6" x14ac:dyDescent="0.2">
      <c r="A24" s="109"/>
      <c r="B24" s="41"/>
      <c r="C24" s="51">
        <v>2</v>
      </c>
      <c r="D24" s="20" t="s">
        <v>1</v>
      </c>
      <c r="E24" s="46"/>
      <c r="F24" s="35">
        <f>C24*E24</f>
        <v>0</v>
      </c>
    </row>
    <row r="25" spans="1:6" x14ac:dyDescent="0.2">
      <c r="A25" s="109"/>
      <c r="B25" s="41"/>
      <c r="C25" s="51"/>
      <c r="D25" s="20"/>
      <c r="E25" s="35"/>
      <c r="F25" s="35"/>
    </row>
    <row r="26" spans="1:6" x14ac:dyDescent="0.2">
      <c r="A26" s="110"/>
      <c r="B26" s="70"/>
      <c r="C26" s="55"/>
      <c r="D26" s="165"/>
      <c r="E26" s="166"/>
      <c r="F26" s="166"/>
    </row>
    <row r="27" spans="1:6" x14ac:dyDescent="0.2">
      <c r="A27" s="109">
        <f>COUNT($A$12:A26)+1</f>
        <v>4</v>
      </c>
      <c r="B27" s="40" t="s">
        <v>373</v>
      </c>
      <c r="C27" s="51"/>
      <c r="D27" s="20"/>
      <c r="E27" s="35"/>
      <c r="F27" s="36"/>
    </row>
    <row r="28" spans="1:6" ht="25.5" x14ac:dyDescent="0.2">
      <c r="A28" s="109"/>
      <c r="B28" s="41" t="s">
        <v>374</v>
      </c>
      <c r="C28" s="51"/>
      <c r="D28" s="20"/>
      <c r="E28" s="35"/>
      <c r="F28" s="36"/>
    </row>
    <row r="29" spans="1:6" x14ac:dyDescent="0.2">
      <c r="A29" s="109"/>
      <c r="B29" s="41"/>
      <c r="C29" s="51">
        <v>1</v>
      </c>
      <c r="D29" s="20" t="s">
        <v>1</v>
      </c>
      <c r="E29" s="46"/>
      <c r="F29" s="35">
        <f>C29*E29</f>
        <v>0</v>
      </c>
    </row>
    <row r="30" spans="1:6" x14ac:dyDescent="0.2">
      <c r="A30" s="111"/>
      <c r="B30" s="71"/>
      <c r="C30" s="52"/>
      <c r="D30" s="80"/>
      <c r="E30" s="81"/>
      <c r="F30" s="81"/>
    </row>
    <row r="31" spans="1:6" x14ac:dyDescent="0.2">
      <c r="A31" s="110"/>
      <c r="B31" s="70"/>
      <c r="C31" s="55"/>
      <c r="D31" s="165"/>
      <c r="E31" s="166"/>
      <c r="F31" s="166"/>
    </row>
    <row r="32" spans="1:6" x14ac:dyDescent="0.2">
      <c r="A32" s="109">
        <f>COUNT($A$12:A31)+1</f>
        <v>5</v>
      </c>
      <c r="B32" s="40" t="s">
        <v>375</v>
      </c>
      <c r="C32" s="51"/>
      <c r="D32" s="20"/>
      <c r="E32" s="35"/>
      <c r="F32" s="36"/>
    </row>
    <row r="33" spans="1:6" ht="51" x14ac:dyDescent="0.2">
      <c r="A33" s="109"/>
      <c r="B33" s="41" t="s">
        <v>376</v>
      </c>
      <c r="C33" s="51"/>
      <c r="D33" s="20"/>
      <c r="E33" s="35"/>
      <c r="F33" s="36"/>
    </row>
    <row r="34" spans="1:6" x14ac:dyDescent="0.2">
      <c r="A34" s="109"/>
      <c r="B34" s="41"/>
      <c r="C34" s="51">
        <v>3</v>
      </c>
      <c r="D34" s="20" t="s">
        <v>159</v>
      </c>
      <c r="E34" s="46"/>
      <c r="F34" s="35">
        <f>C34*E34</f>
        <v>0</v>
      </c>
    </row>
    <row r="35" spans="1:6" x14ac:dyDescent="0.2">
      <c r="A35" s="111"/>
      <c r="B35" s="71"/>
      <c r="C35" s="52"/>
      <c r="D35" s="53"/>
      <c r="E35" s="54"/>
      <c r="F35" s="54"/>
    </row>
    <row r="36" spans="1:6" x14ac:dyDescent="0.2">
      <c r="A36" s="110"/>
      <c r="B36" s="70"/>
      <c r="C36" s="55"/>
      <c r="D36" s="49"/>
      <c r="E36" s="50"/>
      <c r="F36" s="48"/>
    </row>
    <row r="37" spans="1:6" x14ac:dyDescent="0.2">
      <c r="A37" s="109">
        <f>COUNT($A$12:A36)+1</f>
        <v>6</v>
      </c>
      <c r="B37" s="40" t="s">
        <v>377</v>
      </c>
      <c r="C37" s="51"/>
      <c r="D37" s="20"/>
      <c r="E37" s="35"/>
      <c r="F37" s="36"/>
    </row>
    <row r="38" spans="1:6" ht="38.25" x14ac:dyDescent="0.2">
      <c r="A38" s="109"/>
      <c r="B38" s="41" t="s">
        <v>378</v>
      </c>
      <c r="C38" s="51"/>
      <c r="D38" s="20"/>
      <c r="E38" s="35"/>
      <c r="F38" s="36"/>
    </row>
    <row r="39" spans="1:6" x14ac:dyDescent="0.2">
      <c r="A39" s="109"/>
      <c r="B39" s="41"/>
      <c r="C39" s="51">
        <v>1</v>
      </c>
      <c r="D39" s="20" t="s">
        <v>1</v>
      </c>
      <c r="E39" s="46"/>
      <c r="F39" s="35">
        <f>C39*E39</f>
        <v>0</v>
      </c>
    </row>
    <row r="40" spans="1:6" x14ac:dyDescent="0.2">
      <c r="A40" s="111"/>
      <c r="B40" s="71"/>
      <c r="C40" s="52"/>
      <c r="D40" s="53"/>
      <c r="E40" s="54"/>
      <c r="F40" s="54"/>
    </row>
    <row r="41" spans="1:6" x14ac:dyDescent="0.2">
      <c r="A41" s="110"/>
      <c r="B41" s="70"/>
      <c r="C41" s="55"/>
      <c r="D41" s="49"/>
      <c r="E41" s="50"/>
      <c r="F41" s="48"/>
    </row>
    <row r="42" spans="1:6" x14ac:dyDescent="0.2">
      <c r="A42" s="109">
        <f>COUNT($A$12:A41)+1</f>
        <v>7</v>
      </c>
      <c r="B42" s="40" t="s">
        <v>13</v>
      </c>
      <c r="C42" s="51"/>
      <c r="D42" s="20"/>
      <c r="E42" s="35"/>
      <c r="F42" s="36"/>
    </row>
    <row r="43" spans="1:6" ht="51" x14ac:dyDescent="0.2">
      <c r="A43" s="109"/>
      <c r="B43" s="41" t="s">
        <v>127</v>
      </c>
      <c r="C43" s="51"/>
      <c r="D43" s="20"/>
      <c r="E43" s="35"/>
      <c r="F43" s="36"/>
    </row>
    <row r="44" spans="1:6" ht="14.25" x14ac:dyDescent="0.2">
      <c r="A44" s="109"/>
      <c r="B44" s="41"/>
      <c r="C44" s="51">
        <v>12</v>
      </c>
      <c r="D44" s="20" t="s">
        <v>45</v>
      </c>
      <c r="E44" s="46"/>
      <c r="F44" s="35">
        <f>C44*E44</f>
        <v>0</v>
      </c>
    </row>
    <row r="45" spans="1:6" x14ac:dyDescent="0.2">
      <c r="A45" s="111"/>
      <c r="B45" s="71"/>
      <c r="C45" s="52"/>
      <c r="D45" s="53"/>
      <c r="E45" s="54"/>
      <c r="F45" s="54"/>
    </row>
    <row r="46" spans="1:6" x14ac:dyDescent="0.2">
      <c r="A46" s="110"/>
      <c r="B46" s="70"/>
      <c r="C46" s="55"/>
      <c r="D46" s="49"/>
      <c r="E46" s="50"/>
      <c r="F46" s="48"/>
    </row>
    <row r="47" spans="1:6" ht="25.5" x14ac:dyDescent="0.2">
      <c r="A47" s="109">
        <f>COUNT($A$12:A46)+1</f>
        <v>8</v>
      </c>
      <c r="B47" s="40" t="s">
        <v>379</v>
      </c>
      <c r="C47" s="51"/>
      <c r="D47" s="20"/>
      <c r="E47" s="35"/>
      <c r="F47" s="35"/>
    </row>
    <row r="48" spans="1:6" ht="51" x14ac:dyDescent="0.2">
      <c r="A48" s="109"/>
      <c r="B48" s="41" t="s">
        <v>380</v>
      </c>
      <c r="C48" s="51"/>
      <c r="D48" s="20"/>
      <c r="E48" s="35"/>
      <c r="F48" s="36"/>
    </row>
    <row r="49" spans="1:6" ht="14.25" x14ac:dyDescent="0.2">
      <c r="A49" s="109"/>
      <c r="B49" s="41"/>
      <c r="C49" s="51">
        <v>10</v>
      </c>
      <c r="D49" s="20" t="s">
        <v>51</v>
      </c>
      <c r="E49" s="46"/>
      <c r="F49" s="35">
        <f>C49*E49</f>
        <v>0</v>
      </c>
    </row>
    <row r="50" spans="1:6" x14ac:dyDescent="0.2">
      <c r="A50" s="109"/>
      <c r="B50" s="41"/>
      <c r="C50" s="51"/>
      <c r="D50" s="20"/>
      <c r="E50" s="35"/>
      <c r="F50" s="35"/>
    </row>
    <row r="51" spans="1:6" x14ac:dyDescent="0.2">
      <c r="A51" s="110"/>
      <c r="B51" s="70"/>
      <c r="C51" s="55"/>
      <c r="D51" s="49"/>
      <c r="E51" s="50"/>
      <c r="F51" s="48"/>
    </row>
    <row r="52" spans="1:6" x14ac:dyDescent="0.2">
      <c r="A52" s="109">
        <f>COUNT($A$12:A51)+1</f>
        <v>9</v>
      </c>
      <c r="B52" s="40" t="s">
        <v>381</v>
      </c>
      <c r="C52" s="51"/>
      <c r="D52" s="20"/>
      <c r="E52" s="35"/>
      <c r="F52" s="35"/>
    </row>
    <row r="53" spans="1:6" ht="51" x14ac:dyDescent="0.2">
      <c r="A53" s="109"/>
      <c r="B53" s="41" t="s">
        <v>382</v>
      </c>
      <c r="C53" s="51"/>
      <c r="D53" s="20"/>
      <c r="E53" s="35"/>
      <c r="F53" s="36"/>
    </row>
    <row r="54" spans="1:6" ht="14.25" x14ac:dyDescent="0.2">
      <c r="A54" s="109"/>
      <c r="B54" s="41"/>
      <c r="C54" s="51">
        <v>15</v>
      </c>
      <c r="D54" s="20" t="s">
        <v>51</v>
      </c>
      <c r="E54" s="46"/>
      <c r="F54" s="35">
        <f>C54*E54</f>
        <v>0</v>
      </c>
    </row>
    <row r="55" spans="1:6" x14ac:dyDescent="0.2">
      <c r="A55" s="111"/>
      <c r="B55" s="71"/>
      <c r="C55" s="52"/>
      <c r="D55" s="53"/>
      <c r="E55" s="54"/>
      <c r="F55" s="54"/>
    </row>
    <row r="56" spans="1:6" x14ac:dyDescent="0.2">
      <c r="A56" s="110"/>
      <c r="B56" s="70"/>
      <c r="C56" s="55"/>
      <c r="D56" s="49"/>
      <c r="E56" s="50"/>
      <c r="F56" s="48"/>
    </row>
    <row r="57" spans="1:6" ht="25.5" x14ac:dyDescent="0.2">
      <c r="A57" s="109">
        <f>COUNT($A$12:A56)+1</f>
        <v>10</v>
      </c>
      <c r="B57" s="40" t="s">
        <v>383</v>
      </c>
      <c r="C57" s="51"/>
      <c r="D57" s="20"/>
      <c r="E57" s="35"/>
      <c r="F57" s="36"/>
    </row>
    <row r="58" spans="1:6" ht="51" x14ac:dyDescent="0.2">
      <c r="A58" s="109"/>
      <c r="B58" s="41" t="s">
        <v>384</v>
      </c>
      <c r="C58" s="51"/>
      <c r="D58" s="20"/>
      <c r="E58" s="35"/>
      <c r="F58" s="36"/>
    </row>
    <row r="59" spans="1:6" ht="14.25" x14ac:dyDescent="0.2">
      <c r="A59" s="109"/>
      <c r="B59" s="189"/>
      <c r="C59" s="51">
        <v>5</v>
      </c>
      <c r="D59" s="20" t="s">
        <v>51</v>
      </c>
      <c r="E59" s="46"/>
      <c r="F59" s="35">
        <f>C59*E59</f>
        <v>0</v>
      </c>
    </row>
    <row r="60" spans="1:6" x14ac:dyDescent="0.2">
      <c r="A60" s="111"/>
      <c r="B60" s="190"/>
      <c r="C60" s="52"/>
      <c r="D60" s="53"/>
      <c r="E60" s="54"/>
      <c r="F60" s="54"/>
    </row>
    <row r="61" spans="1:6" x14ac:dyDescent="0.2">
      <c r="A61" s="110"/>
      <c r="B61" s="82"/>
      <c r="C61" s="55"/>
      <c r="D61" s="49"/>
      <c r="E61" s="50"/>
      <c r="F61" s="50"/>
    </row>
    <row r="62" spans="1:6" x14ac:dyDescent="0.2">
      <c r="A62" s="109">
        <f>COUNT($A$12:A61)+1</f>
        <v>11</v>
      </c>
      <c r="B62" s="40" t="s">
        <v>385</v>
      </c>
      <c r="C62" s="51"/>
      <c r="D62" s="20"/>
      <c r="E62" s="35"/>
      <c r="F62" s="36"/>
    </row>
    <row r="63" spans="1:6" ht="38.25" x14ac:dyDescent="0.2">
      <c r="A63" s="109"/>
      <c r="B63" s="41" t="s">
        <v>386</v>
      </c>
      <c r="C63" s="51"/>
      <c r="D63" s="135"/>
      <c r="E63" s="135"/>
      <c r="F63" s="36"/>
    </row>
    <row r="64" spans="1:6" ht="14.25" x14ac:dyDescent="0.2">
      <c r="A64" s="109"/>
      <c r="B64" s="40"/>
      <c r="C64" s="51">
        <v>2</v>
      </c>
      <c r="D64" s="20" t="s">
        <v>51</v>
      </c>
      <c r="E64" s="46"/>
      <c r="F64" s="35">
        <f>C64*E64</f>
        <v>0</v>
      </c>
    </row>
    <row r="65" spans="1:6" x14ac:dyDescent="0.2">
      <c r="A65" s="111"/>
      <c r="B65" s="83"/>
      <c r="C65" s="52"/>
      <c r="D65" s="53"/>
      <c r="E65" s="54"/>
      <c r="F65" s="54"/>
    </row>
    <row r="66" spans="1:6" x14ac:dyDescent="0.2">
      <c r="A66" s="110"/>
      <c r="B66" s="76"/>
      <c r="C66" s="55"/>
      <c r="D66" s="32"/>
      <c r="E66" s="33"/>
      <c r="F66" s="31"/>
    </row>
    <row r="67" spans="1:6" x14ac:dyDescent="0.2">
      <c r="A67" s="109">
        <f>COUNT($A$12:A66)+1</f>
        <v>12</v>
      </c>
      <c r="B67" s="40" t="s">
        <v>387</v>
      </c>
      <c r="C67" s="51"/>
      <c r="D67" s="20"/>
      <c r="E67" s="35"/>
      <c r="F67" s="36"/>
    </row>
    <row r="68" spans="1:6" ht="63.75" x14ac:dyDescent="0.2">
      <c r="A68" s="109"/>
      <c r="B68" s="41" t="s">
        <v>388</v>
      </c>
      <c r="C68" s="51"/>
      <c r="D68" s="135"/>
      <c r="E68" s="135"/>
      <c r="F68" s="36"/>
    </row>
    <row r="69" spans="1:6" ht="14.25" x14ac:dyDescent="0.2">
      <c r="A69" s="109"/>
      <c r="B69" s="41"/>
      <c r="C69" s="51">
        <v>2</v>
      </c>
      <c r="D69" s="20" t="s">
        <v>51</v>
      </c>
      <c r="E69" s="46"/>
      <c r="F69" s="35">
        <f>C69*E69</f>
        <v>0</v>
      </c>
    </row>
    <row r="70" spans="1:6" x14ac:dyDescent="0.2">
      <c r="A70" s="111"/>
      <c r="B70" s="71"/>
      <c r="C70" s="52"/>
      <c r="D70" s="53"/>
      <c r="E70" s="54"/>
      <c r="F70" s="54"/>
    </row>
    <row r="71" spans="1:6" x14ac:dyDescent="0.2">
      <c r="A71" s="110"/>
      <c r="B71" s="82"/>
      <c r="C71" s="55"/>
      <c r="D71" s="49"/>
      <c r="E71" s="50"/>
      <c r="F71" s="50"/>
    </row>
    <row r="72" spans="1:6" x14ac:dyDescent="0.2">
      <c r="A72" s="109">
        <f>COUNT($A$12:A71)+1</f>
        <v>13</v>
      </c>
      <c r="B72" s="40" t="s">
        <v>389</v>
      </c>
      <c r="C72" s="51"/>
      <c r="D72" s="20"/>
      <c r="E72" s="35"/>
      <c r="F72" s="36"/>
    </row>
    <row r="73" spans="1:6" ht="63.75" x14ac:dyDescent="0.2">
      <c r="A73" s="109"/>
      <c r="B73" s="41" t="s">
        <v>390</v>
      </c>
      <c r="C73" s="51"/>
      <c r="D73" s="20"/>
      <c r="E73" s="35"/>
      <c r="F73" s="36"/>
    </row>
    <row r="74" spans="1:6" ht="14.25" x14ac:dyDescent="0.2">
      <c r="A74" s="109"/>
      <c r="B74" s="41"/>
      <c r="C74" s="51">
        <v>5</v>
      </c>
      <c r="D74" s="20" t="s">
        <v>51</v>
      </c>
      <c r="E74" s="46"/>
      <c r="F74" s="35">
        <f>C74*E74</f>
        <v>0</v>
      </c>
    </row>
    <row r="75" spans="1:6" x14ac:dyDescent="0.2">
      <c r="A75" s="111"/>
      <c r="B75" s="71"/>
      <c r="C75" s="52"/>
      <c r="D75" s="53"/>
      <c r="E75" s="54"/>
      <c r="F75" s="54"/>
    </row>
    <row r="76" spans="1:6" x14ac:dyDescent="0.2">
      <c r="A76" s="110"/>
      <c r="B76" s="70"/>
      <c r="C76" s="55"/>
      <c r="D76" s="49"/>
      <c r="E76" s="50"/>
      <c r="F76" s="48"/>
    </row>
    <row r="77" spans="1:6" x14ac:dyDescent="0.2">
      <c r="A77" s="109">
        <f>COUNT($A$12:A76)+1</f>
        <v>14</v>
      </c>
      <c r="B77" s="40" t="s">
        <v>23</v>
      </c>
      <c r="C77" s="51"/>
      <c r="D77" s="20"/>
      <c r="E77" s="35"/>
      <c r="F77" s="36"/>
    </row>
    <row r="78" spans="1:6" ht="38.25" x14ac:dyDescent="0.2">
      <c r="A78" s="109"/>
      <c r="B78" s="41" t="s">
        <v>44</v>
      </c>
      <c r="C78" s="51"/>
      <c r="D78" s="20"/>
      <c r="E78" s="35"/>
      <c r="F78" s="36"/>
    </row>
    <row r="79" spans="1:6" ht="14.25" x14ac:dyDescent="0.2">
      <c r="A79" s="109"/>
      <c r="B79" s="41"/>
      <c r="C79" s="51">
        <v>5</v>
      </c>
      <c r="D79" s="20" t="s">
        <v>45</v>
      </c>
      <c r="E79" s="46"/>
      <c r="F79" s="35">
        <f>C79*E79</f>
        <v>0</v>
      </c>
    </row>
    <row r="80" spans="1:6" x14ac:dyDescent="0.2">
      <c r="A80" s="111"/>
      <c r="B80" s="71"/>
      <c r="C80" s="52"/>
      <c r="D80" s="53"/>
      <c r="E80" s="54"/>
      <c r="F80" s="54"/>
    </row>
    <row r="81" spans="1:6" x14ac:dyDescent="0.2">
      <c r="A81" s="110"/>
      <c r="B81" s="70"/>
      <c r="C81" s="55"/>
      <c r="D81" s="49"/>
      <c r="E81" s="50"/>
      <c r="F81" s="48"/>
    </row>
    <row r="82" spans="1:6" x14ac:dyDescent="0.2">
      <c r="A82" s="109">
        <f>COUNT($A$12:A81)+1</f>
        <v>15</v>
      </c>
      <c r="B82" s="40" t="s">
        <v>391</v>
      </c>
      <c r="C82" s="51"/>
      <c r="D82" s="20"/>
      <c r="E82" s="35"/>
      <c r="F82" s="36"/>
    </row>
    <row r="83" spans="1:6" ht="63.75" x14ac:dyDescent="0.2">
      <c r="A83" s="109"/>
      <c r="B83" s="41" t="s">
        <v>392</v>
      </c>
      <c r="C83" s="51"/>
      <c r="D83" s="20"/>
      <c r="E83" s="35"/>
      <c r="F83" s="36"/>
    </row>
    <row r="84" spans="1:6" x14ac:dyDescent="0.2">
      <c r="A84" s="109"/>
      <c r="B84" s="41"/>
      <c r="C84" s="51">
        <v>1</v>
      </c>
      <c r="D84" s="20" t="s">
        <v>1</v>
      </c>
      <c r="E84" s="46"/>
      <c r="F84" s="35">
        <f>C84*E84</f>
        <v>0</v>
      </c>
    </row>
    <row r="85" spans="1:6" x14ac:dyDescent="0.2">
      <c r="A85" s="111"/>
      <c r="B85" s="71"/>
      <c r="C85" s="52"/>
      <c r="D85" s="53"/>
      <c r="E85" s="54"/>
      <c r="F85" s="54"/>
    </row>
    <row r="86" spans="1:6" x14ac:dyDescent="0.2">
      <c r="A86" s="110"/>
      <c r="B86" s="70"/>
      <c r="C86" s="55"/>
      <c r="D86" s="49"/>
      <c r="E86" s="50"/>
      <c r="F86" s="48"/>
    </row>
    <row r="87" spans="1:6" x14ac:dyDescent="0.2">
      <c r="A87" s="109">
        <f>COUNT($A$12:A86)+1</f>
        <v>16</v>
      </c>
      <c r="B87" s="40" t="s">
        <v>57</v>
      </c>
      <c r="C87" s="51"/>
      <c r="D87" s="37"/>
      <c r="E87" s="38"/>
      <c r="F87" s="36"/>
    </row>
    <row r="88" spans="1:6" ht="51" x14ac:dyDescent="0.2">
      <c r="A88" s="109"/>
      <c r="B88" s="41" t="s">
        <v>58</v>
      </c>
      <c r="C88" s="51"/>
      <c r="D88" s="37"/>
      <c r="E88" s="38"/>
      <c r="F88" s="36"/>
    </row>
    <row r="89" spans="1:6" ht="14.25" x14ac:dyDescent="0.2">
      <c r="A89" s="109"/>
      <c r="B89" s="41"/>
      <c r="C89" s="51">
        <v>70</v>
      </c>
      <c r="D89" s="37" t="s">
        <v>51</v>
      </c>
      <c r="E89" s="47"/>
      <c r="F89" s="35">
        <f>C89*E89</f>
        <v>0</v>
      </c>
    </row>
    <row r="90" spans="1:6" x14ac:dyDescent="0.2">
      <c r="A90" s="111"/>
      <c r="B90" s="71"/>
      <c r="C90" s="52"/>
      <c r="D90" s="80"/>
      <c r="E90" s="81"/>
      <c r="F90" s="54"/>
    </row>
    <row r="91" spans="1:6" x14ac:dyDescent="0.2">
      <c r="A91" s="110"/>
      <c r="B91" s="70"/>
      <c r="C91" s="55"/>
      <c r="D91" s="49"/>
      <c r="E91" s="50"/>
      <c r="F91" s="48"/>
    </row>
    <row r="92" spans="1:6" ht="25.5" x14ac:dyDescent="0.2">
      <c r="A92" s="109">
        <f>COUNT($A$12:A91)+1</f>
        <v>17</v>
      </c>
      <c r="B92" s="40" t="s">
        <v>59</v>
      </c>
      <c r="C92" s="51"/>
      <c r="D92" s="20"/>
      <c r="E92" s="35"/>
      <c r="F92" s="36"/>
    </row>
    <row r="93" spans="1:6" ht="51" x14ac:dyDescent="0.2">
      <c r="A93" s="109"/>
      <c r="B93" s="41" t="s">
        <v>60</v>
      </c>
      <c r="C93" s="51"/>
      <c r="D93" s="20"/>
      <c r="E93" s="35"/>
      <c r="F93" s="36"/>
    </row>
    <row r="94" spans="1:6" ht="14.25" x14ac:dyDescent="0.2">
      <c r="A94" s="109"/>
      <c r="B94" s="41"/>
      <c r="C94" s="51">
        <v>240</v>
      </c>
      <c r="D94" s="37" t="s">
        <v>51</v>
      </c>
      <c r="E94" s="47"/>
      <c r="F94" s="35">
        <f>C94*E94</f>
        <v>0</v>
      </c>
    </row>
    <row r="95" spans="1:6" x14ac:dyDescent="0.2">
      <c r="A95" s="111"/>
      <c r="B95" s="71"/>
      <c r="C95" s="52"/>
      <c r="D95" s="80"/>
      <c r="E95" s="81"/>
      <c r="F95" s="54"/>
    </row>
    <row r="96" spans="1:6" x14ac:dyDescent="0.2">
      <c r="A96" s="110"/>
      <c r="B96" s="70"/>
      <c r="C96" s="55"/>
      <c r="D96" s="49"/>
      <c r="E96" s="50"/>
      <c r="F96" s="50"/>
    </row>
    <row r="97" spans="1:6" x14ac:dyDescent="0.2">
      <c r="A97" s="109">
        <f>COUNT($A$12:A95)+1</f>
        <v>18</v>
      </c>
      <c r="B97" s="63" t="s">
        <v>65</v>
      </c>
      <c r="C97" s="51"/>
      <c r="D97" s="20"/>
      <c r="E97" s="35"/>
      <c r="F97" s="36"/>
    </row>
    <row r="98" spans="1:6" ht="38.25" x14ac:dyDescent="0.2">
      <c r="A98" s="109"/>
      <c r="B98" s="41" t="s">
        <v>66</v>
      </c>
      <c r="C98" s="51"/>
      <c r="D98" s="20"/>
      <c r="E98" s="35"/>
      <c r="F98" s="36"/>
    </row>
    <row r="99" spans="1:6" ht="14.25" x14ac:dyDescent="0.2">
      <c r="A99" s="109"/>
      <c r="B99" s="41"/>
      <c r="C99" s="51">
        <v>2</v>
      </c>
      <c r="D99" s="20" t="s">
        <v>45</v>
      </c>
      <c r="E99" s="46"/>
      <c r="F99" s="35">
        <f>E99*C99</f>
        <v>0</v>
      </c>
    </row>
    <row r="100" spans="1:6" x14ac:dyDescent="0.2">
      <c r="A100" s="111"/>
      <c r="B100" s="71"/>
      <c r="C100" s="52"/>
      <c r="D100" s="53"/>
      <c r="E100" s="54"/>
      <c r="F100" s="54"/>
    </row>
    <row r="101" spans="1:6" x14ac:dyDescent="0.2">
      <c r="A101" s="110"/>
      <c r="B101" s="70"/>
      <c r="C101" s="55"/>
      <c r="D101" s="49"/>
      <c r="E101" s="50"/>
      <c r="F101" s="48"/>
    </row>
    <row r="102" spans="1:6" x14ac:dyDescent="0.2">
      <c r="A102" s="109">
        <f>COUNT($A$12:A101)+1</f>
        <v>19</v>
      </c>
      <c r="B102" s="86" t="s">
        <v>67</v>
      </c>
      <c r="C102" s="51"/>
      <c r="D102" s="20"/>
      <c r="E102" s="35"/>
      <c r="F102" s="36"/>
    </row>
    <row r="103" spans="1:6" ht="63.75" x14ac:dyDescent="0.2">
      <c r="A103" s="109"/>
      <c r="B103" s="41" t="s">
        <v>68</v>
      </c>
      <c r="C103" s="51"/>
      <c r="D103" s="20"/>
      <c r="E103" s="35"/>
      <c r="F103" s="36"/>
    </row>
    <row r="104" spans="1:6" ht="14.25" x14ac:dyDescent="0.2">
      <c r="A104" s="109"/>
      <c r="B104" s="87"/>
      <c r="C104" s="51">
        <v>4</v>
      </c>
      <c r="D104" s="20" t="s">
        <v>45</v>
      </c>
      <c r="E104" s="46"/>
      <c r="F104" s="35">
        <f>E104*C104</f>
        <v>0</v>
      </c>
    </row>
    <row r="105" spans="1:6" x14ac:dyDescent="0.2">
      <c r="A105" s="111"/>
      <c r="B105" s="88"/>
      <c r="C105" s="52"/>
      <c r="D105" s="53"/>
      <c r="E105" s="54"/>
      <c r="F105" s="54"/>
    </row>
    <row r="106" spans="1:6" x14ac:dyDescent="0.2">
      <c r="A106" s="110"/>
      <c r="B106" s="89"/>
      <c r="C106" s="55"/>
      <c r="D106" s="49"/>
      <c r="E106" s="50"/>
      <c r="F106" s="50"/>
    </row>
    <row r="107" spans="1:6" x14ac:dyDescent="0.2">
      <c r="A107" s="109">
        <f>COUNT($A$12:A106)+1</f>
        <v>20</v>
      </c>
      <c r="B107" s="90" t="s">
        <v>69</v>
      </c>
      <c r="C107" s="51"/>
      <c r="D107" s="20"/>
      <c r="E107" s="35"/>
      <c r="F107" s="35"/>
    </row>
    <row r="108" spans="1:6" ht="63.75" x14ac:dyDescent="0.2">
      <c r="A108" s="109"/>
      <c r="B108" s="41" t="s">
        <v>70</v>
      </c>
      <c r="C108" s="51"/>
      <c r="D108" s="20"/>
      <c r="E108" s="35"/>
      <c r="F108" s="35"/>
    </row>
    <row r="109" spans="1:6" ht="14.25" x14ac:dyDescent="0.2">
      <c r="A109" s="109"/>
      <c r="B109" s="87"/>
      <c r="C109" s="51">
        <v>4</v>
      </c>
      <c r="D109" s="20" t="s">
        <v>45</v>
      </c>
      <c r="E109" s="46"/>
      <c r="F109" s="35">
        <f>E109*C109</f>
        <v>0</v>
      </c>
    </row>
    <row r="110" spans="1:6" x14ac:dyDescent="0.2">
      <c r="A110" s="111"/>
      <c r="B110" s="88"/>
      <c r="C110" s="52"/>
      <c r="D110" s="53"/>
      <c r="E110" s="54"/>
      <c r="F110" s="54"/>
    </row>
    <row r="111" spans="1:6" x14ac:dyDescent="0.2">
      <c r="A111" s="110"/>
      <c r="B111" s="70"/>
      <c r="C111" s="55"/>
      <c r="D111" s="49"/>
      <c r="E111" s="50"/>
      <c r="F111" s="48"/>
    </row>
    <row r="112" spans="1:6" x14ac:dyDescent="0.2">
      <c r="A112" s="109">
        <f>COUNT($A$12:A111)+1</f>
        <v>21</v>
      </c>
      <c r="B112" s="91" t="s">
        <v>71</v>
      </c>
      <c r="C112" s="51"/>
      <c r="D112" s="20"/>
      <c r="E112" s="35"/>
      <c r="F112" s="36"/>
    </row>
    <row r="113" spans="1:6" ht="25.5" x14ac:dyDescent="0.2">
      <c r="A113" s="109"/>
      <c r="B113" s="92" t="s">
        <v>72</v>
      </c>
      <c r="C113" s="51"/>
      <c r="D113" s="20"/>
      <c r="E113" s="35"/>
      <c r="F113" s="36"/>
    </row>
    <row r="114" spans="1:6" ht="14.25" x14ac:dyDescent="0.2">
      <c r="A114" s="109"/>
      <c r="B114" s="92"/>
      <c r="C114" s="51">
        <v>5</v>
      </c>
      <c r="D114" s="20" t="s">
        <v>51</v>
      </c>
      <c r="E114" s="46"/>
      <c r="F114" s="35">
        <f>E114*C114</f>
        <v>0</v>
      </c>
    </row>
    <row r="115" spans="1:6" x14ac:dyDescent="0.2">
      <c r="A115" s="111"/>
      <c r="B115" s="93"/>
      <c r="C115" s="52"/>
      <c r="D115" s="53"/>
      <c r="E115" s="54"/>
      <c r="F115" s="54"/>
    </row>
    <row r="116" spans="1:6" x14ac:dyDescent="0.2">
      <c r="A116" s="110"/>
      <c r="B116" s="70"/>
      <c r="C116" s="55"/>
      <c r="D116" s="49"/>
      <c r="E116" s="50"/>
      <c r="F116" s="48"/>
    </row>
    <row r="117" spans="1:6" x14ac:dyDescent="0.2">
      <c r="A117" s="109">
        <f>COUNT($A$12:A116)+1</f>
        <v>22</v>
      </c>
      <c r="B117" s="94" t="s">
        <v>73</v>
      </c>
      <c r="C117" s="51"/>
      <c r="D117" s="20"/>
      <c r="E117" s="35"/>
      <c r="F117" s="36"/>
    </row>
    <row r="118" spans="1:6" ht="51" x14ac:dyDescent="0.2">
      <c r="A118" s="109"/>
      <c r="B118" s="41" t="s">
        <v>74</v>
      </c>
      <c r="C118" s="51"/>
      <c r="D118" s="20"/>
      <c r="E118" s="35"/>
      <c r="F118" s="36"/>
    </row>
    <row r="119" spans="1:6" ht="14.25" x14ac:dyDescent="0.2">
      <c r="A119" s="109"/>
      <c r="B119" s="41"/>
      <c r="C119" s="51">
        <v>90</v>
      </c>
      <c r="D119" s="20" t="s">
        <v>51</v>
      </c>
      <c r="E119" s="46"/>
      <c r="F119" s="35">
        <f>C119*E119</f>
        <v>0</v>
      </c>
    </row>
    <row r="120" spans="1:6" x14ac:dyDescent="0.2">
      <c r="A120" s="111"/>
      <c r="B120" s="71"/>
      <c r="C120" s="52"/>
      <c r="D120" s="53"/>
      <c r="E120" s="54"/>
      <c r="F120" s="54"/>
    </row>
    <row r="121" spans="1:6" x14ac:dyDescent="0.2">
      <c r="A121" s="110"/>
      <c r="B121" s="70"/>
      <c r="C121" s="55"/>
      <c r="D121" s="49"/>
      <c r="E121" s="50"/>
      <c r="F121" s="50"/>
    </row>
    <row r="122" spans="1:6" x14ac:dyDescent="0.2">
      <c r="A122" s="109">
        <f>COUNT($A$12:A121)+1</f>
        <v>23</v>
      </c>
      <c r="B122" s="94" t="s">
        <v>112</v>
      </c>
      <c r="C122" s="51"/>
      <c r="D122" s="20"/>
      <c r="E122" s="35"/>
      <c r="F122" s="35"/>
    </row>
    <row r="123" spans="1:6" ht="63.75" x14ac:dyDescent="0.2">
      <c r="A123" s="109"/>
      <c r="B123" s="41" t="s">
        <v>75</v>
      </c>
      <c r="C123" s="51"/>
      <c r="D123" s="20"/>
      <c r="E123" s="35"/>
      <c r="F123" s="35"/>
    </row>
    <row r="124" spans="1:6" ht="14.25" x14ac:dyDescent="0.2">
      <c r="A124" s="109"/>
      <c r="B124" s="41"/>
      <c r="C124" s="51">
        <v>90</v>
      </c>
      <c r="D124" s="20" t="s">
        <v>51</v>
      </c>
      <c r="E124" s="46"/>
      <c r="F124" s="35">
        <f>C124*E124</f>
        <v>0</v>
      </c>
    </row>
    <row r="125" spans="1:6" x14ac:dyDescent="0.2">
      <c r="A125" s="111"/>
      <c r="B125" s="71"/>
      <c r="C125" s="52"/>
      <c r="D125" s="53"/>
      <c r="E125" s="54"/>
      <c r="F125" s="54"/>
    </row>
    <row r="126" spans="1:6" x14ac:dyDescent="0.2">
      <c r="A126" s="110"/>
      <c r="B126" s="70"/>
      <c r="C126" s="55"/>
      <c r="D126" s="49"/>
      <c r="E126" s="50"/>
      <c r="F126" s="50"/>
    </row>
    <row r="127" spans="1:6" x14ac:dyDescent="0.2">
      <c r="A127" s="109">
        <f>COUNT($A$12:A126)+1</f>
        <v>24</v>
      </c>
      <c r="B127" s="40" t="s">
        <v>21</v>
      </c>
      <c r="C127" s="51"/>
      <c r="D127" s="20"/>
      <c r="E127" s="35"/>
      <c r="F127" s="35"/>
    </row>
    <row r="128" spans="1:6" ht="63.75" x14ac:dyDescent="0.2">
      <c r="A128" s="109"/>
      <c r="B128" s="41" t="s">
        <v>76</v>
      </c>
      <c r="C128" s="51"/>
      <c r="D128" s="20"/>
      <c r="E128" s="35"/>
      <c r="F128" s="35"/>
    </row>
    <row r="129" spans="1:6" ht="14.25" x14ac:dyDescent="0.2">
      <c r="A129" s="109"/>
      <c r="B129" s="41"/>
      <c r="C129" s="51">
        <v>2</v>
      </c>
      <c r="D129" s="20" t="s">
        <v>51</v>
      </c>
      <c r="E129" s="46"/>
      <c r="F129" s="35">
        <f>C129*E129</f>
        <v>0</v>
      </c>
    </row>
    <row r="130" spans="1:6" x14ac:dyDescent="0.2">
      <c r="A130" s="111"/>
      <c r="B130" s="71"/>
      <c r="C130" s="52"/>
      <c r="D130" s="53"/>
      <c r="E130" s="54"/>
      <c r="F130" s="54"/>
    </row>
    <row r="131" spans="1:6" x14ac:dyDescent="0.2">
      <c r="A131" s="110"/>
      <c r="B131" s="70"/>
      <c r="C131" s="55"/>
      <c r="D131" s="49"/>
      <c r="E131" s="50"/>
      <c r="F131" s="50"/>
    </row>
    <row r="132" spans="1:6" x14ac:dyDescent="0.2">
      <c r="A132" s="109">
        <f>COUNT($A$12:A131)+1</f>
        <v>25</v>
      </c>
      <c r="B132" s="40" t="s">
        <v>22</v>
      </c>
      <c r="C132" s="51"/>
      <c r="D132" s="20"/>
      <c r="E132" s="35"/>
      <c r="F132" s="35"/>
    </row>
    <row r="133" spans="1:6" ht="38.25" x14ac:dyDescent="0.2">
      <c r="A133" s="109"/>
      <c r="B133" s="41" t="s">
        <v>393</v>
      </c>
      <c r="C133" s="51"/>
      <c r="D133" s="20"/>
      <c r="E133" s="35"/>
      <c r="F133" s="35"/>
    </row>
    <row r="134" spans="1:6" ht="14.25" x14ac:dyDescent="0.2">
      <c r="A134" s="114"/>
      <c r="B134" s="41"/>
      <c r="C134" s="51">
        <v>10</v>
      </c>
      <c r="D134" s="20" t="s">
        <v>45</v>
      </c>
      <c r="E134" s="46"/>
      <c r="F134" s="35">
        <f>C134*E134</f>
        <v>0</v>
      </c>
    </row>
    <row r="135" spans="1:6" x14ac:dyDescent="0.2">
      <c r="A135" s="115"/>
      <c r="B135" s="71"/>
      <c r="C135" s="52"/>
      <c r="D135" s="53"/>
      <c r="E135" s="54"/>
      <c r="F135" s="54"/>
    </row>
    <row r="136" spans="1:6" x14ac:dyDescent="0.2">
      <c r="A136" s="116"/>
      <c r="B136" s="70"/>
      <c r="C136" s="55"/>
      <c r="D136" s="49"/>
      <c r="E136" s="50"/>
      <c r="F136" s="48"/>
    </row>
    <row r="137" spans="1:6" x14ac:dyDescent="0.2">
      <c r="A137" s="109">
        <f>COUNT($A$12:A136)+1</f>
        <v>26</v>
      </c>
      <c r="B137" s="40" t="s">
        <v>394</v>
      </c>
      <c r="C137" s="51"/>
      <c r="D137" s="20"/>
      <c r="E137" s="35"/>
      <c r="F137" s="36"/>
    </row>
    <row r="138" spans="1:6" ht="114.75" x14ac:dyDescent="0.2">
      <c r="A138" s="114"/>
      <c r="B138" s="41" t="s">
        <v>395</v>
      </c>
      <c r="C138" s="51"/>
      <c r="D138" s="20"/>
      <c r="E138" s="35"/>
      <c r="F138" s="36"/>
    </row>
    <row r="139" spans="1:6" x14ac:dyDescent="0.2">
      <c r="A139" s="114"/>
      <c r="B139" s="41" t="s">
        <v>396</v>
      </c>
      <c r="C139" s="51">
        <v>2</v>
      </c>
      <c r="D139" s="20" t="s">
        <v>1</v>
      </c>
      <c r="E139" s="46"/>
      <c r="F139" s="35">
        <f>+E139*C139</f>
        <v>0</v>
      </c>
    </row>
    <row r="140" spans="1:6" x14ac:dyDescent="0.2">
      <c r="A140" s="114"/>
      <c r="B140" s="41" t="s">
        <v>397</v>
      </c>
      <c r="C140" s="51">
        <v>1</v>
      </c>
      <c r="D140" s="20" t="s">
        <v>1</v>
      </c>
      <c r="E140" s="46"/>
      <c r="F140" s="35">
        <f>+E140*C140</f>
        <v>0</v>
      </c>
    </row>
    <row r="141" spans="1:6" x14ac:dyDescent="0.2">
      <c r="A141" s="115"/>
      <c r="B141" s="71"/>
      <c r="C141" s="52"/>
      <c r="D141" s="53"/>
      <c r="E141" s="54"/>
      <c r="F141" s="54"/>
    </row>
    <row r="142" spans="1:6" x14ac:dyDescent="0.2">
      <c r="A142" s="116"/>
      <c r="B142" s="70"/>
      <c r="C142" s="55"/>
      <c r="D142" s="49"/>
      <c r="E142" s="50"/>
      <c r="F142" s="50"/>
    </row>
    <row r="143" spans="1:6" x14ac:dyDescent="0.2">
      <c r="A143" s="109">
        <f>COUNT($A$12:A142)+1</f>
        <v>27</v>
      </c>
      <c r="B143" s="95" t="s">
        <v>398</v>
      </c>
      <c r="C143" s="51"/>
      <c r="D143" s="20"/>
      <c r="E143" s="35"/>
      <c r="F143" s="35"/>
    </row>
    <row r="144" spans="1:6" ht="51" x14ac:dyDescent="0.2">
      <c r="A144" s="114"/>
      <c r="B144" s="41" t="s">
        <v>399</v>
      </c>
      <c r="C144" s="51"/>
      <c r="D144" s="20"/>
      <c r="E144" s="35"/>
      <c r="F144" s="35"/>
    </row>
    <row r="145" spans="1:6" ht="14.25" x14ac:dyDescent="0.2">
      <c r="A145" s="114"/>
      <c r="B145" s="96"/>
      <c r="C145" s="51">
        <v>50</v>
      </c>
      <c r="D145" s="20" t="s">
        <v>50</v>
      </c>
      <c r="E145" s="46"/>
      <c r="F145" s="35">
        <f>+E145*C145</f>
        <v>0</v>
      </c>
    </row>
    <row r="146" spans="1:6" x14ac:dyDescent="0.2">
      <c r="A146" s="115"/>
      <c r="B146" s="97"/>
      <c r="C146" s="52"/>
      <c r="D146" s="53"/>
      <c r="E146" s="54"/>
      <c r="F146" s="54"/>
    </row>
    <row r="147" spans="1:6" x14ac:dyDescent="0.2">
      <c r="A147" s="116"/>
      <c r="B147" s="70"/>
      <c r="C147" s="55"/>
      <c r="D147" s="49"/>
      <c r="E147" s="50"/>
      <c r="F147" s="50"/>
    </row>
    <row r="148" spans="1:6" x14ac:dyDescent="0.2">
      <c r="A148" s="109">
        <f>COUNT($A$12:A147)+1</f>
        <v>28</v>
      </c>
      <c r="B148" s="95" t="s">
        <v>80</v>
      </c>
      <c r="C148" s="51"/>
      <c r="D148" s="20"/>
      <c r="E148" s="35"/>
      <c r="F148" s="35"/>
    </row>
    <row r="149" spans="1:6" ht="25.5" x14ac:dyDescent="0.2">
      <c r="A149" s="114"/>
      <c r="B149" s="41" t="s">
        <v>81</v>
      </c>
      <c r="C149" s="51"/>
      <c r="D149" s="20"/>
      <c r="E149" s="35"/>
      <c r="F149" s="35"/>
    </row>
    <row r="150" spans="1:6" x14ac:dyDescent="0.2">
      <c r="A150" s="114"/>
      <c r="B150" s="96"/>
      <c r="C150" s="51">
        <v>3</v>
      </c>
      <c r="D150" s="20" t="s">
        <v>1</v>
      </c>
      <c r="E150" s="46"/>
      <c r="F150" s="35">
        <f>+E150*C150</f>
        <v>0</v>
      </c>
    </row>
    <row r="151" spans="1:6" x14ac:dyDescent="0.2">
      <c r="A151" s="115"/>
      <c r="B151" s="97"/>
      <c r="C151" s="52"/>
      <c r="D151" s="53"/>
      <c r="E151" s="54"/>
      <c r="F151" s="54"/>
    </row>
    <row r="152" spans="1:6" x14ac:dyDescent="0.2">
      <c r="A152" s="113"/>
      <c r="B152" s="70"/>
      <c r="C152" s="55"/>
      <c r="D152" s="49"/>
      <c r="E152" s="50"/>
      <c r="F152" s="50"/>
    </row>
    <row r="153" spans="1:6" x14ac:dyDescent="0.2">
      <c r="A153" s="109">
        <f>COUNT($A$12:A152)+1</f>
        <v>29</v>
      </c>
      <c r="B153" s="95" t="s">
        <v>400</v>
      </c>
      <c r="C153" s="51"/>
      <c r="D153" s="20"/>
      <c r="E153" s="35"/>
      <c r="F153" s="35"/>
    </row>
    <row r="154" spans="1:6" ht="38.25" x14ac:dyDescent="0.2">
      <c r="A154" s="112"/>
      <c r="B154" s="41" t="s">
        <v>401</v>
      </c>
      <c r="C154" s="51"/>
      <c r="D154" s="20"/>
      <c r="E154" s="35"/>
      <c r="F154" s="35"/>
    </row>
    <row r="155" spans="1:6" x14ac:dyDescent="0.2">
      <c r="A155" s="112"/>
      <c r="B155" s="96"/>
      <c r="C155" s="51">
        <v>1</v>
      </c>
      <c r="D155" s="20" t="s">
        <v>159</v>
      </c>
      <c r="E155" s="46"/>
      <c r="F155" s="35">
        <f>+E155*C155</f>
        <v>0</v>
      </c>
    </row>
    <row r="156" spans="1:6" x14ac:dyDescent="0.2">
      <c r="A156" s="117"/>
      <c r="B156" s="97"/>
      <c r="C156" s="52"/>
      <c r="D156" s="53"/>
      <c r="E156" s="54"/>
      <c r="F156" s="54"/>
    </row>
    <row r="157" spans="1:6" x14ac:dyDescent="0.2">
      <c r="A157" s="116"/>
      <c r="B157" s="70"/>
      <c r="C157" s="55"/>
      <c r="D157" s="49"/>
      <c r="E157" s="50"/>
      <c r="F157" s="48"/>
    </row>
    <row r="158" spans="1:6" x14ac:dyDescent="0.2">
      <c r="A158" s="109">
        <f>COUNT($A$12:A157)+1</f>
        <v>30</v>
      </c>
      <c r="B158" s="40" t="s">
        <v>15</v>
      </c>
      <c r="C158" s="51"/>
      <c r="D158" s="20"/>
      <c r="E158" s="35"/>
      <c r="F158" s="36"/>
    </row>
    <row r="159" spans="1:6" ht="38.25" x14ac:dyDescent="0.2">
      <c r="A159" s="114"/>
      <c r="B159" s="41" t="s">
        <v>39</v>
      </c>
      <c r="C159" s="51"/>
      <c r="D159" s="20"/>
      <c r="E159" s="35"/>
      <c r="F159" s="36"/>
    </row>
    <row r="160" spans="1:6" ht="14.25" x14ac:dyDescent="0.2">
      <c r="A160" s="114"/>
      <c r="B160" s="41"/>
      <c r="C160" s="51">
        <v>15</v>
      </c>
      <c r="D160" s="20" t="s">
        <v>51</v>
      </c>
      <c r="E160" s="46"/>
      <c r="F160" s="35">
        <f>C160*E160</f>
        <v>0</v>
      </c>
    </row>
    <row r="161" spans="1:6" x14ac:dyDescent="0.2">
      <c r="A161" s="115"/>
      <c r="B161" s="71"/>
      <c r="C161" s="52"/>
      <c r="D161" s="53"/>
      <c r="E161" s="54"/>
      <c r="F161" s="54"/>
    </row>
    <row r="162" spans="1:6" x14ac:dyDescent="0.2">
      <c r="A162" s="116"/>
      <c r="B162" s="70"/>
      <c r="C162" s="55"/>
      <c r="D162" s="49"/>
      <c r="E162" s="50"/>
      <c r="F162" s="48"/>
    </row>
    <row r="163" spans="1:6" x14ac:dyDescent="0.2">
      <c r="A163" s="109">
        <f>COUNT($A$12:A162)+1</f>
        <v>31</v>
      </c>
      <c r="B163" s="40" t="s">
        <v>83</v>
      </c>
      <c r="C163" s="51"/>
      <c r="D163" s="20"/>
      <c r="E163" s="35"/>
      <c r="F163" s="35"/>
    </row>
    <row r="164" spans="1:6" ht="38.25" x14ac:dyDescent="0.2">
      <c r="A164" s="114"/>
      <c r="B164" s="41" t="s">
        <v>84</v>
      </c>
      <c r="C164" s="51"/>
      <c r="D164" s="20"/>
      <c r="E164" s="35"/>
      <c r="F164" s="35"/>
    </row>
    <row r="165" spans="1:6" x14ac:dyDescent="0.2">
      <c r="A165" s="114"/>
      <c r="B165" s="41"/>
      <c r="C165" s="51">
        <v>1</v>
      </c>
      <c r="D165" s="20" t="s">
        <v>43</v>
      </c>
      <c r="E165" s="46"/>
      <c r="F165" s="35">
        <f>C165*E165</f>
        <v>0</v>
      </c>
    </row>
    <row r="166" spans="1:6" x14ac:dyDescent="0.2">
      <c r="A166" s="115"/>
      <c r="B166" s="71"/>
      <c r="C166" s="52"/>
      <c r="D166" s="53"/>
      <c r="E166" s="54"/>
      <c r="F166" s="54"/>
    </row>
    <row r="167" spans="1:6" x14ac:dyDescent="0.2">
      <c r="A167" s="116"/>
      <c r="B167" s="70"/>
      <c r="C167" s="55"/>
      <c r="D167" s="49"/>
      <c r="E167" s="50"/>
      <c r="F167" s="50"/>
    </row>
    <row r="168" spans="1:6" x14ac:dyDescent="0.2">
      <c r="A168" s="109">
        <f>COUNT($A$12:A167)+1</f>
        <v>32</v>
      </c>
      <c r="B168" s="40" t="s">
        <v>85</v>
      </c>
      <c r="C168" s="51"/>
      <c r="D168" s="20"/>
      <c r="E168" s="35"/>
      <c r="F168" s="35"/>
    </row>
    <row r="169" spans="1:6" ht="25.5" x14ac:dyDescent="0.2">
      <c r="A169" s="114"/>
      <c r="B169" s="41" t="s">
        <v>86</v>
      </c>
      <c r="C169" s="51"/>
      <c r="D169" s="20"/>
      <c r="E169" s="35"/>
      <c r="F169" s="35"/>
    </row>
    <row r="170" spans="1:6" ht="14.25" x14ac:dyDescent="0.2">
      <c r="A170" s="114"/>
      <c r="B170" s="41"/>
      <c r="C170" s="51">
        <v>15</v>
      </c>
      <c r="D170" s="20" t="s">
        <v>45</v>
      </c>
      <c r="E170" s="46"/>
      <c r="F170" s="35">
        <f>C170*E170</f>
        <v>0</v>
      </c>
    </row>
    <row r="171" spans="1:6" x14ac:dyDescent="0.2">
      <c r="A171" s="115"/>
      <c r="B171" s="71"/>
      <c r="C171" s="52"/>
      <c r="D171" s="53"/>
      <c r="E171" s="54"/>
      <c r="F171" s="54"/>
    </row>
    <row r="172" spans="1:6" x14ac:dyDescent="0.2">
      <c r="A172" s="116"/>
      <c r="B172" s="70"/>
      <c r="C172" s="55"/>
      <c r="D172" s="49"/>
      <c r="E172" s="50"/>
      <c r="F172" s="48"/>
    </row>
    <row r="173" spans="1:6" x14ac:dyDescent="0.2">
      <c r="A173" s="109">
        <f>COUNT($A$12:A172)+1</f>
        <v>33</v>
      </c>
      <c r="B173" s="40" t="s">
        <v>325</v>
      </c>
      <c r="C173" s="51"/>
      <c r="D173" s="20"/>
      <c r="E173" s="35"/>
      <c r="F173" s="36"/>
    </row>
    <row r="174" spans="1:6" ht="63.75" x14ac:dyDescent="0.2">
      <c r="A174" s="114"/>
      <c r="B174" s="41" t="s">
        <v>113</v>
      </c>
      <c r="C174" s="51"/>
      <c r="D174" s="20"/>
      <c r="E174" s="35"/>
      <c r="F174" s="36"/>
    </row>
    <row r="175" spans="1:6" x14ac:dyDescent="0.2">
      <c r="A175" s="114"/>
      <c r="B175" s="40" t="s">
        <v>326</v>
      </c>
      <c r="C175" s="51"/>
      <c r="D175" s="20"/>
      <c r="E175" s="35"/>
      <c r="F175" s="36"/>
    </row>
    <row r="176" spans="1:6" ht="25.5" x14ac:dyDescent="0.2">
      <c r="A176" s="114"/>
      <c r="B176" s="41" t="s">
        <v>327</v>
      </c>
      <c r="C176" s="51">
        <v>20</v>
      </c>
      <c r="D176" s="37" t="s">
        <v>51</v>
      </c>
      <c r="E176" s="47"/>
      <c r="F176" s="38">
        <f>C176*E176</f>
        <v>0</v>
      </c>
    </row>
    <row r="177" spans="1:6" ht="25.5" x14ac:dyDescent="0.2">
      <c r="A177" s="114"/>
      <c r="B177" s="41" t="s">
        <v>114</v>
      </c>
      <c r="C177" s="51">
        <v>20</v>
      </c>
      <c r="D177" s="37" t="s">
        <v>51</v>
      </c>
      <c r="E177" s="47"/>
      <c r="F177" s="38">
        <f>C177*E177</f>
        <v>0</v>
      </c>
    </row>
    <row r="178" spans="1:6" x14ac:dyDescent="0.2">
      <c r="A178" s="115"/>
      <c r="B178" s="71"/>
      <c r="C178" s="52"/>
      <c r="D178" s="80"/>
      <c r="E178" s="81"/>
      <c r="F178" s="81"/>
    </row>
    <row r="179" spans="1:6" ht="14.25" x14ac:dyDescent="0.2">
      <c r="A179" s="116"/>
      <c r="B179" s="98"/>
      <c r="C179" s="55"/>
      <c r="D179" s="49"/>
      <c r="E179" s="50"/>
      <c r="F179" s="48"/>
    </row>
    <row r="180" spans="1:6" x14ac:dyDescent="0.2">
      <c r="A180" s="109">
        <f>COUNT($A$12:A179)+1</f>
        <v>34</v>
      </c>
      <c r="B180" s="40" t="s">
        <v>92</v>
      </c>
      <c r="C180" s="51"/>
      <c r="D180" s="20"/>
      <c r="E180" s="35"/>
      <c r="F180" s="36"/>
    </row>
    <row r="181" spans="1:6" ht="63.75" x14ac:dyDescent="0.2">
      <c r="A181" s="114"/>
      <c r="B181" s="41" t="s">
        <v>139</v>
      </c>
      <c r="C181" s="51"/>
      <c r="D181" s="20"/>
      <c r="E181" s="35"/>
      <c r="F181" s="36"/>
    </row>
    <row r="182" spans="1:6" ht="14.25" x14ac:dyDescent="0.2">
      <c r="A182" s="114"/>
      <c r="B182" s="72"/>
      <c r="C182" s="51">
        <v>20</v>
      </c>
      <c r="D182" s="37" t="s">
        <v>51</v>
      </c>
      <c r="E182" s="46"/>
      <c r="F182" s="38">
        <f>+E182*C182</f>
        <v>0</v>
      </c>
    </row>
    <row r="183" spans="1:6" ht="14.25" x14ac:dyDescent="0.2">
      <c r="A183" s="115"/>
      <c r="B183" s="99"/>
      <c r="C183" s="52"/>
      <c r="D183" s="80"/>
      <c r="E183" s="54"/>
      <c r="F183" s="81"/>
    </row>
    <row r="184" spans="1:6" x14ac:dyDescent="0.2">
      <c r="A184" s="116"/>
      <c r="B184" s="70"/>
      <c r="C184" s="55"/>
      <c r="D184" s="49"/>
      <c r="E184" s="50"/>
      <c r="F184" s="48"/>
    </row>
    <row r="185" spans="1:6" x14ac:dyDescent="0.2">
      <c r="A185" s="109">
        <f>COUNT($A$12:A184)+1</f>
        <v>35</v>
      </c>
      <c r="B185" s="40" t="s">
        <v>20</v>
      </c>
      <c r="C185" s="51"/>
      <c r="D185" s="20"/>
      <c r="E185" s="35"/>
      <c r="F185" s="36"/>
    </row>
    <row r="186" spans="1:6" ht="38.25" x14ac:dyDescent="0.2">
      <c r="A186" s="114"/>
      <c r="B186" s="41" t="s">
        <v>93</v>
      </c>
      <c r="C186" s="51"/>
      <c r="D186" s="20"/>
      <c r="E186" s="35"/>
      <c r="F186" s="36"/>
    </row>
    <row r="187" spans="1:6" ht="14.25" x14ac:dyDescent="0.2">
      <c r="A187" s="114"/>
      <c r="B187" s="41"/>
      <c r="C187" s="51">
        <v>5</v>
      </c>
      <c r="D187" s="20" t="s">
        <v>45</v>
      </c>
      <c r="E187" s="46"/>
      <c r="F187" s="35">
        <f>C187*E187</f>
        <v>0</v>
      </c>
    </row>
    <row r="188" spans="1:6" x14ac:dyDescent="0.2">
      <c r="A188" s="115"/>
      <c r="B188" s="71"/>
      <c r="C188" s="52"/>
      <c r="D188" s="53"/>
      <c r="E188" s="54"/>
      <c r="F188" s="54"/>
    </row>
    <row r="189" spans="1:6" x14ac:dyDescent="0.2">
      <c r="A189" s="116"/>
      <c r="B189" s="70"/>
      <c r="C189" s="55"/>
      <c r="D189" s="49"/>
      <c r="E189" s="50"/>
      <c r="F189" s="48"/>
    </row>
    <row r="190" spans="1:6" x14ac:dyDescent="0.2">
      <c r="A190" s="109">
        <f>COUNT($A$12:A189)+1</f>
        <v>36</v>
      </c>
      <c r="B190" s="40" t="s">
        <v>94</v>
      </c>
      <c r="C190" s="51"/>
      <c r="D190" s="20"/>
      <c r="E190" s="35"/>
      <c r="F190" s="35"/>
    </row>
    <row r="191" spans="1:6" ht="51" x14ac:dyDescent="0.2">
      <c r="A191" s="114"/>
      <c r="B191" s="41" t="s">
        <v>95</v>
      </c>
      <c r="C191" s="51"/>
      <c r="D191" s="20"/>
      <c r="E191" s="35"/>
      <c r="F191" s="36"/>
    </row>
    <row r="192" spans="1:6" ht="14.25" x14ac:dyDescent="0.2">
      <c r="A192" s="114"/>
      <c r="B192" s="41"/>
      <c r="C192" s="51">
        <v>16</v>
      </c>
      <c r="D192" s="20" t="s">
        <v>45</v>
      </c>
      <c r="E192" s="46"/>
      <c r="F192" s="35">
        <f>C192*E192</f>
        <v>0</v>
      </c>
    </row>
    <row r="193" spans="1:6" x14ac:dyDescent="0.2">
      <c r="A193" s="115"/>
      <c r="B193" s="71"/>
      <c r="C193" s="52"/>
      <c r="D193" s="53"/>
      <c r="E193" s="54"/>
      <c r="F193" s="54"/>
    </row>
    <row r="194" spans="1:6" x14ac:dyDescent="0.2">
      <c r="A194" s="116"/>
      <c r="B194" s="70"/>
      <c r="C194" s="55"/>
      <c r="D194" s="49"/>
      <c r="E194" s="50"/>
      <c r="F194" s="50"/>
    </row>
    <row r="195" spans="1:6" x14ac:dyDescent="0.2">
      <c r="A195" s="109">
        <f>COUNT($A$12:A194)+1</f>
        <v>37</v>
      </c>
      <c r="B195" s="40" t="s">
        <v>96</v>
      </c>
      <c r="C195" s="51"/>
      <c r="D195" s="20"/>
      <c r="E195" s="35"/>
      <c r="F195" s="35"/>
    </row>
    <row r="196" spans="1:6" ht="63.75" x14ac:dyDescent="0.2">
      <c r="A196" s="114"/>
      <c r="B196" s="41" t="s">
        <v>97</v>
      </c>
      <c r="C196" s="51"/>
      <c r="D196" s="20"/>
      <c r="E196" s="35"/>
      <c r="F196" s="36"/>
    </row>
    <row r="197" spans="1:6" ht="14.25" x14ac:dyDescent="0.2">
      <c r="A197" s="114"/>
      <c r="B197" s="41"/>
      <c r="C197" s="51">
        <v>16</v>
      </c>
      <c r="D197" s="20" t="s">
        <v>45</v>
      </c>
      <c r="E197" s="46"/>
      <c r="F197" s="35">
        <f>C197*E197</f>
        <v>0</v>
      </c>
    </row>
    <row r="198" spans="1:6" x14ac:dyDescent="0.2">
      <c r="A198" s="115"/>
      <c r="B198" s="71"/>
      <c r="C198" s="52"/>
      <c r="D198" s="53"/>
      <c r="E198" s="54"/>
      <c r="F198" s="54"/>
    </row>
    <row r="199" spans="1:6" x14ac:dyDescent="0.2">
      <c r="A199" s="116"/>
      <c r="B199" s="76"/>
      <c r="C199" s="55"/>
      <c r="D199" s="49"/>
      <c r="E199" s="50"/>
      <c r="F199" s="50"/>
    </row>
    <row r="200" spans="1:6" x14ac:dyDescent="0.2">
      <c r="A200" s="109">
        <f>COUNT($A$12:A199)+1</f>
        <v>38</v>
      </c>
      <c r="B200" s="100" t="s">
        <v>99</v>
      </c>
      <c r="C200" s="51"/>
      <c r="D200" s="20"/>
      <c r="E200" s="35"/>
      <c r="F200" s="35"/>
    </row>
    <row r="201" spans="1:6" ht="38.25" x14ac:dyDescent="0.2">
      <c r="A201" s="114"/>
      <c r="B201" s="41" t="s">
        <v>100</v>
      </c>
      <c r="C201" s="51"/>
      <c r="D201" s="20"/>
      <c r="E201" s="35"/>
      <c r="F201" s="35"/>
    </row>
    <row r="202" spans="1:6" x14ac:dyDescent="0.2">
      <c r="A202" s="114"/>
      <c r="B202" s="73"/>
      <c r="C202" s="51">
        <v>3</v>
      </c>
      <c r="D202" s="20" t="s">
        <v>1</v>
      </c>
      <c r="E202" s="46"/>
      <c r="F202" s="35">
        <f>C202*E202</f>
        <v>0</v>
      </c>
    </row>
    <row r="203" spans="1:6" x14ac:dyDescent="0.2">
      <c r="A203" s="115"/>
      <c r="B203" s="101"/>
      <c r="C203" s="52"/>
      <c r="D203" s="53"/>
      <c r="E203" s="54"/>
      <c r="F203" s="54"/>
    </row>
    <row r="204" spans="1:6" x14ac:dyDescent="0.2">
      <c r="A204" s="116"/>
      <c r="B204" s="76"/>
      <c r="C204" s="55"/>
      <c r="D204" s="49"/>
      <c r="E204" s="50"/>
      <c r="F204" s="50"/>
    </row>
    <row r="205" spans="1:6" x14ac:dyDescent="0.2">
      <c r="A205" s="109">
        <f>COUNT($A$12:A204)+1</f>
        <v>39</v>
      </c>
      <c r="B205" s="40" t="s">
        <v>25</v>
      </c>
      <c r="C205" s="51"/>
      <c r="D205" s="20"/>
      <c r="E205" s="35"/>
      <c r="F205" s="35"/>
    </row>
    <row r="206" spans="1:6" x14ac:dyDescent="0.2">
      <c r="A206" s="114"/>
      <c r="B206" s="41" t="s">
        <v>24</v>
      </c>
      <c r="C206" s="51"/>
      <c r="D206" s="20"/>
      <c r="E206" s="35"/>
      <c r="F206" s="36"/>
    </row>
    <row r="207" spans="1:6" ht="14.25" x14ac:dyDescent="0.2">
      <c r="A207" s="114"/>
      <c r="B207" s="41"/>
      <c r="C207" s="51">
        <v>90</v>
      </c>
      <c r="D207" s="20" t="s">
        <v>51</v>
      </c>
      <c r="E207" s="46"/>
      <c r="F207" s="35">
        <f>C207*E207</f>
        <v>0</v>
      </c>
    </row>
    <row r="208" spans="1:6" x14ac:dyDescent="0.2">
      <c r="A208" s="115"/>
      <c r="B208" s="71"/>
      <c r="C208" s="52"/>
      <c r="D208" s="53"/>
      <c r="E208" s="54"/>
      <c r="F208" s="54"/>
    </row>
    <row r="209" spans="1:6" x14ac:dyDescent="0.2">
      <c r="A209" s="116"/>
      <c r="B209" s="70"/>
      <c r="C209" s="55"/>
      <c r="D209" s="49"/>
      <c r="E209" s="50"/>
      <c r="F209" s="50"/>
    </row>
    <row r="210" spans="1:6" x14ac:dyDescent="0.2">
      <c r="A210" s="109">
        <f>COUNT($A$12:A209)+1</f>
        <v>40</v>
      </c>
      <c r="B210" s="40" t="s">
        <v>103</v>
      </c>
      <c r="C210" s="51"/>
      <c r="D210" s="20"/>
      <c r="E210" s="35"/>
      <c r="F210" s="36"/>
    </row>
    <row r="211" spans="1:6" ht="51" x14ac:dyDescent="0.2">
      <c r="A211" s="114"/>
      <c r="B211" s="41" t="s">
        <v>171</v>
      </c>
      <c r="C211" s="51"/>
      <c r="D211" s="20"/>
      <c r="E211" s="35"/>
      <c r="F211" s="36"/>
    </row>
    <row r="212" spans="1:6" ht="14.25" x14ac:dyDescent="0.2">
      <c r="A212" s="114"/>
      <c r="B212" s="41" t="s">
        <v>40</v>
      </c>
      <c r="C212" s="51">
        <v>160</v>
      </c>
      <c r="D212" s="20" t="s">
        <v>50</v>
      </c>
      <c r="E212" s="46"/>
      <c r="F212" s="35">
        <f>C212*E212</f>
        <v>0</v>
      </c>
    </row>
    <row r="213" spans="1:6" ht="14.25" x14ac:dyDescent="0.2">
      <c r="A213" s="114"/>
      <c r="B213" s="41" t="s">
        <v>41</v>
      </c>
      <c r="C213" s="51">
        <v>5</v>
      </c>
      <c r="D213" s="20" t="s">
        <v>50</v>
      </c>
      <c r="E213" s="46"/>
      <c r="F213" s="35">
        <f>C213*E213</f>
        <v>0</v>
      </c>
    </row>
    <row r="214" spans="1:6" x14ac:dyDescent="0.2">
      <c r="A214" s="115"/>
      <c r="B214" s="71"/>
      <c r="C214" s="52"/>
      <c r="D214" s="53"/>
      <c r="E214" s="54"/>
      <c r="F214" s="54"/>
    </row>
    <row r="215" spans="1:6" x14ac:dyDescent="0.2">
      <c r="A215" s="116"/>
      <c r="B215" s="70"/>
      <c r="C215" s="55"/>
      <c r="D215" s="49"/>
      <c r="E215" s="50"/>
      <c r="F215" s="50"/>
    </row>
    <row r="216" spans="1:6" x14ac:dyDescent="0.2">
      <c r="A216" s="109">
        <f>COUNT($A$12:A215)+1</f>
        <v>41</v>
      </c>
      <c r="B216" s="40" t="s">
        <v>104</v>
      </c>
      <c r="C216" s="51"/>
      <c r="D216" s="20"/>
      <c r="E216" s="35"/>
      <c r="F216" s="35"/>
    </row>
    <row r="217" spans="1:6" ht="38.25" x14ac:dyDescent="0.2">
      <c r="A217" s="114"/>
      <c r="B217" s="41" t="s">
        <v>120</v>
      </c>
      <c r="C217" s="51"/>
      <c r="D217" s="20"/>
      <c r="E217" s="35"/>
      <c r="F217" s="35"/>
    </row>
    <row r="218" spans="1:6" ht="14.25" x14ac:dyDescent="0.2">
      <c r="A218" s="114"/>
      <c r="B218" s="41" t="s">
        <v>40</v>
      </c>
      <c r="C218" s="51">
        <v>13</v>
      </c>
      <c r="D218" s="20" t="s">
        <v>50</v>
      </c>
      <c r="E218" s="46"/>
      <c r="F218" s="35">
        <f>C218*E218</f>
        <v>0</v>
      </c>
    </row>
    <row r="219" spans="1:6" ht="14.25" x14ac:dyDescent="0.2">
      <c r="A219" s="114"/>
      <c r="B219" s="41" t="s">
        <v>41</v>
      </c>
      <c r="C219" s="51">
        <v>5</v>
      </c>
      <c r="D219" s="20" t="s">
        <v>50</v>
      </c>
      <c r="E219" s="46"/>
      <c r="F219" s="35">
        <f>C219*E219</f>
        <v>0</v>
      </c>
    </row>
    <row r="220" spans="1:6" x14ac:dyDescent="0.2">
      <c r="A220" s="115"/>
      <c r="B220" s="71"/>
      <c r="C220" s="52"/>
      <c r="D220" s="53"/>
      <c r="E220" s="54"/>
      <c r="F220" s="54"/>
    </row>
    <row r="221" spans="1:6" x14ac:dyDescent="0.2">
      <c r="A221" s="116"/>
      <c r="B221" s="70"/>
      <c r="C221" s="55"/>
      <c r="D221" s="49"/>
      <c r="E221" s="50"/>
      <c r="F221" s="50"/>
    </row>
    <row r="222" spans="1:6" x14ac:dyDescent="0.2">
      <c r="A222" s="109">
        <f>COUNT($A$12:A221)+1</f>
        <v>42</v>
      </c>
      <c r="B222" s="40" t="s">
        <v>121</v>
      </c>
      <c r="C222" s="51"/>
      <c r="D222" s="20"/>
      <c r="E222" s="35"/>
      <c r="F222" s="36"/>
    </row>
    <row r="223" spans="1:6" ht="38.25" x14ac:dyDescent="0.2">
      <c r="A223" s="114"/>
      <c r="B223" s="41" t="s">
        <v>140</v>
      </c>
      <c r="C223" s="51"/>
      <c r="D223" s="20"/>
      <c r="E223" s="35"/>
      <c r="F223" s="36"/>
    </row>
    <row r="224" spans="1:6" ht="14.25" x14ac:dyDescent="0.2">
      <c r="A224" s="114"/>
      <c r="B224" s="41"/>
      <c r="C224" s="51">
        <v>6</v>
      </c>
      <c r="D224" s="20" t="s">
        <v>50</v>
      </c>
      <c r="E224" s="46"/>
      <c r="F224" s="35">
        <f>C224*E224</f>
        <v>0</v>
      </c>
    </row>
    <row r="225" spans="1:6" x14ac:dyDescent="0.2">
      <c r="A225" s="115"/>
      <c r="B225" s="71"/>
      <c r="C225" s="52"/>
      <c r="D225" s="53"/>
      <c r="E225" s="54"/>
      <c r="F225" s="54"/>
    </row>
    <row r="226" spans="1:6" x14ac:dyDescent="0.2">
      <c r="A226" s="116"/>
      <c r="B226" s="70"/>
      <c r="C226" s="55"/>
      <c r="D226" s="49"/>
      <c r="E226" s="50"/>
      <c r="F226" s="50"/>
    </row>
    <row r="227" spans="1:6" x14ac:dyDescent="0.2">
      <c r="A227" s="109">
        <f>COUNT($A$12:A226)+1</f>
        <v>43</v>
      </c>
      <c r="B227" s="40" t="s">
        <v>197</v>
      </c>
      <c r="C227" s="51"/>
      <c r="D227" s="20"/>
      <c r="E227" s="35"/>
      <c r="F227" s="35"/>
    </row>
    <row r="228" spans="1:6" ht="38.25" x14ac:dyDescent="0.2">
      <c r="A228" s="114"/>
      <c r="B228" s="41" t="s">
        <v>141</v>
      </c>
      <c r="C228" s="51"/>
      <c r="D228" s="20"/>
      <c r="E228" s="35"/>
      <c r="F228" s="35"/>
    </row>
    <row r="229" spans="1:6" ht="14.25" x14ac:dyDescent="0.2">
      <c r="A229" s="114"/>
      <c r="B229" s="41"/>
      <c r="C229" s="51">
        <v>47</v>
      </c>
      <c r="D229" s="20" t="s">
        <v>50</v>
      </c>
      <c r="E229" s="46"/>
      <c r="F229" s="35">
        <f>C229*E229</f>
        <v>0</v>
      </c>
    </row>
    <row r="230" spans="1:6" x14ac:dyDescent="0.2">
      <c r="A230" s="115"/>
      <c r="B230" s="71"/>
      <c r="C230" s="52"/>
      <c r="D230" s="53"/>
      <c r="E230" s="54"/>
      <c r="F230" s="54"/>
    </row>
    <row r="231" spans="1:6" x14ac:dyDescent="0.2">
      <c r="A231" s="116"/>
      <c r="B231" s="70"/>
      <c r="C231" s="55"/>
      <c r="D231" s="49"/>
      <c r="E231" s="50"/>
      <c r="F231" s="50"/>
    </row>
    <row r="232" spans="1:6" x14ac:dyDescent="0.2">
      <c r="A232" s="109">
        <f>COUNT($A$12:A231)+1</f>
        <v>44</v>
      </c>
      <c r="B232" s="40" t="s">
        <v>32</v>
      </c>
      <c r="C232" s="51"/>
      <c r="D232" s="20"/>
      <c r="E232" s="35"/>
      <c r="F232" s="35"/>
    </row>
    <row r="233" spans="1:6" ht="51" x14ac:dyDescent="0.2">
      <c r="A233" s="114"/>
      <c r="B233" s="41" t="s">
        <v>169</v>
      </c>
      <c r="C233" s="51"/>
      <c r="D233" s="20"/>
      <c r="E233" s="35"/>
      <c r="F233" s="35"/>
    </row>
    <row r="234" spans="1:6" ht="14.25" x14ac:dyDescent="0.2">
      <c r="A234" s="114"/>
      <c r="B234" s="41"/>
      <c r="C234" s="51">
        <v>36</v>
      </c>
      <c r="D234" s="20" t="s">
        <v>50</v>
      </c>
      <c r="E234" s="46"/>
      <c r="F234" s="35">
        <f>C234*E234</f>
        <v>0</v>
      </c>
    </row>
    <row r="235" spans="1:6" x14ac:dyDescent="0.2">
      <c r="A235" s="115"/>
      <c r="B235" s="71"/>
      <c r="C235" s="52"/>
      <c r="D235" s="53"/>
      <c r="E235" s="54"/>
      <c r="F235" s="54"/>
    </row>
    <row r="236" spans="1:6" x14ac:dyDescent="0.2">
      <c r="A236" s="116"/>
      <c r="B236" s="70"/>
      <c r="C236" s="55"/>
      <c r="D236" s="49"/>
      <c r="E236" s="50"/>
      <c r="F236" s="50"/>
    </row>
    <row r="237" spans="1:6" x14ac:dyDescent="0.2">
      <c r="A237" s="109">
        <f>COUNT($A$12:A236)+1</f>
        <v>45</v>
      </c>
      <c r="B237" s="40" t="s">
        <v>105</v>
      </c>
      <c r="C237" s="51"/>
      <c r="D237" s="20"/>
      <c r="E237" s="35"/>
      <c r="F237" s="35"/>
    </row>
    <row r="238" spans="1:6" ht="63.75" x14ac:dyDescent="0.2">
      <c r="A238" s="114"/>
      <c r="B238" s="41" t="s">
        <v>130</v>
      </c>
      <c r="C238" s="51"/>
      <c r="D238" s="20"/>
      <c r="E238" s="35"/>
      <c r="F238" s="35"/>
    </row>
    <row r="239" spans="1:6" ht="14.25" x14ac:dyDescent="0.2">
      <c r="A239" s="114"/>
      <c r="B239" s="41"/>
      <c r="C239" s="51">
        <v>65</v>
      </c>
      <c r="D239" s="20" t="s">
        <v>50</v>
      </c>
      <c r="E239" s="46"/>
      <c r="F239" s="35">
        <f>C239*E239</f>
        <v>0</v>
      </c>
    </row>
    <row r="240" spans="1:6" x14ac:dyDescent="0.2">
      <c r="A240" s="115"/>
      <c r="B240" s="71"/>
      <c r="C240" s="52"/>
      <c r="D240" s="53"/>
      <c r="E240" s="54"/>
      <c r="F240" s="54"/>
    </row>
    <row r="241" spans="1:6" x14ac:dyDescent="0.2">
      <c r="A241" s="116"/>
      <c r="B241" s="70"/>
      <c r="C241" s="55"/>
      <c r="D241" s="49"/>
      <c r="E241" s="50"/>
      <c r="F241" s="50"/>
    </row>
    <row r="242" spans="1:6" x14ac:dyDescent="0.2">
      <c r="A242" s="109">
        <f>COUNT($A$12:A241)+1</f>
        <v>46</v>
      </c>
      <c r="B242" s="40" t="s">
        <v>106</v>
      </c>
      <c r="C242" s="51"/>
      <c r="D242" s="20"/>
      <c r="E242" s="35"/>
      <c r="F242" s="36"/>
    </row>
    <row r="243" spans="1:6" ht="51" x14ac:dyDescent="0.2">
      <c r="A243" s="114"/>
      <c r="B243" s="41" t="s">
        <v>131</v>
      </c>
      <c r="C243" s="51"/>
      <c r="D243" s="20"/>
      <c r="E243" s="35"/>
      <c r="F243" s="36"/>
    </row>
    <row r="244" spans="1:6" ht="14.25" x14ac:dyDescent="0.2">
      <c r="A244" s="114"/>
      <c r="B244" s="41"/>
      <c r="C244" s="51">
        <v>85</v>
      </c>
      <c r="D244" s="20" t="s">
        <v>50</v>
      </c>
      <c r="E244" s="46"/>
      <c r="F244" s="35">
        <f>C244*E244</f>
        <v>0</v>
      </c>
    </row>
    <row r="245" spans="1:6" x14ac:dyDescent="0.2">
      <c r="A245" s="115"/>
      <c r="B245" s="71"/>
      <c r="C245" s="52"/>
      <c r="D245" s="53"/>
      <c r="E245" s="54"/>
      <c r="F245" s="54"/>
    </row>
    <row r="246" spans="1:6" x14ac:dyDescent="0.2">
      <c r="A246" s="116"/>
      <c r="B246" s="70"/>
      <c r="C246" s="55"/>
      <c r="D246" s="49"/>
      <c r="E246" s="50"/>
      <c r="F246" s="50"/>
    </row>
    <row r="247" spans="1:6" x14ac:dyDescent="0.2">
      <c r="A247" s="109">
        <f>COUNT($A$12:A246)+1</f>
        <v>47</v>
      </c>
      <c r="B247" s="40" t="s">
        <v>26</v>
      </c>
      <c r="C247" s="51"/>
      <c r="D247" s="20"/>
      <c r="E247" s="35"/>
      <c r="F247" s="36"/>
    </row>
    <row r="248" spans="1:6" ht="38.25" x14ac:dyDescent="0.2">
      <c r="A248" s="114"/>
      <c r="B248" s="41" t="s">
        <v>107</v>
      </c>
      <c r="C248" s="51"/>
      <c r="D248" s="20"/>
      <c r="E248" s="35"/>
      <c r="F248" s="36"/>
    </row>
    <row r="249" spans="1:6" ht="14.25" x14ac:dyDescent="0.2">
      <c r="A249" s="114"/>
      <c r="B249" s="41"/>
      <c r="C249" s="51">
        <v>18</v>
      </c>
      <c r="D249" s="20" t="s">
        <v>50</v>
      </c>
      <c r="E249" s="46"/>
      <c r="F249" s="35">
        <f>C249*E249</f>
        <v>0</v>
      </c>
    </row>
    <row r="250" spans="1:6" x14ac:dyDescent="0.2">
      <c r="A250" s="115"/>
      <c r="B250" s="71"/>
      <c r="C250" s="52"/>
      <c r="D250" s="53"/>
      <c r="E250" s="54"/>
      <c r="F250" s="54"/>
    </row>
    <row r="251" spans="1:6" x14ac:dyDescent="0.2">
      <c r="A251" s="116"/>
      <c r="B251" s="76"/>
      <c r="C251" s="55"/>
      <c r="D251" s="102"/>
      <c r="E251" s="77"/>
      <c r="F251" s="77"/>
    </row>
    <row r="252" spans="1:6" x14ac:dyDescent="0.2">
      <c r="A252" s="109">
        <f>COUNT($A$12:A251)+1</f>
        <v>48</v>
      </c>
      <c r="B252" s="40" t="s">
        <v>28</v>
      </c>
      <c r="C252" s="51"/>
      <c r="D252" s="20"/>
      <c r="E252" s="35"/>
      <c r="F252" s="35"/>
    </row>
    <row r="253" spans="1:6" ht="25.5" x14ac:dyDescent="0.2">
      <c r="A253" s="114"/>
      <c r="B253" s="41" t="s">
        <v>27</v>
      </c>
      <c r="C253" s="51"/>
      <c r="D253" s="20"/>
      <c r="E253" s="35"/>
      <c r="F253" s="36"/>
    </row>
    <row r="254" spans="1:6" ht="14.25" x14ac:dyDescent="0.2">
      <c r="A254" s="114"/>
      <c r="B254" s="41"/>
      <c r="C254" s="51">
        <v>245</v>
      </c>
      <c r="D254" s="20" t="s">
        <v>50</v>
      </c>
      <c r="E254" s="46"/>
      <c r="F254" s="35">
        <f>C254*E254</f>
        <v>0</v>
      </c>
    </row>
    <row r="255" spans="1:6" x14ac:dyDescent="0.2">
      <c r="A255" s="115"/>
      <c r="B255" s="71"/>
      <c r="C255" s="52"/>
      <c r="D255" s="53"/>
      <c r="E255" s="54"/>
      <c r="F255" s="54"/>
    </row>
    <row r="256" spans="1:6" x14ac:dyDescent="0.2">
      <c r="A256" s="116"/>
      <c r="B256" s="70"/>
      <c r="C256" s="55"/>
      <c r="D256" s="49"/>
      <c r="E256" s="50"/>
      <c r="F256" s="50"/>
    </row>
    <row r="257" spans="1:6" x14ac:dyDescent="0.2">
      <c r="A257" s="109">
        <f>COUNT($A$12:A256)+1</f>
        <v>49</v>
      </c>
      <c r="B257" s="40" t="s">
        <v>29</v>
      </c>
      <c r="C257" s="51"/>
      <c r="D257" s="20"/>
      <c r="E257" s="35"/>
      <c r="F257" s="35"/>
    </row>
    <row r="258" spans="1:6" x14ac:dyDescent="0.2">
      <c r="A258" s="114"/>
      <c r="B258" s="41" t="s">
        <v>143</v>
      </c>
      <c r="C258" s="51"/>
      <c r="D258" s="20"/>
      <c r="E258" s="35"/>
      <c r="F258" s="36"/>
    </row>
    <row r="259" spans="1:6" ht="14.25" x14ac:dyDescent="0.2">
      <c r="A259" s="114"/>
      <c r="B259" s="41"/>
      <c r="C259" s="51">
        <v>186</v>
      </c>
      <c r="D259" s="20" t="s">
        <v>45</v>
      </c>
      <c r="E259" s="46"/>
      <c r="F259" s="35">
        <f>C259*E259</f>
        <v>0</v>
      </c>
    </row>
    <row r="260" spans="1:6" x14ac:dyDescent="0.2">
      <c r="A260" s="115"/>
      <c r="B260" s="71"/>
      <c r="C260" s="52"/>
      <c r="D260" s="53"/>
      <c r="E260" s="54"/>
      <c r="F260" s="54"/>
    </row>
    <row r="261" spans="1:6" s="34" customFormat="1" x14ac:dyDescent="0.2">
      <c r="A261" s="113"/>
      <c r="B261" s="70"/>
      <c r="C261" s="55"/>
      <c r="D261" s="49"/>
      <c r="E261" s="50"/>
      <c r="F261" s="50"/>
    </row>
    <row r="262" spans="1:6" s="34" customFormat="1" x14ac:dyDescent="0.2">
      <c r="A262" s="109">
        <f>COUNT($A$11:A261)+1</f>
        <v>50</v>
      </c>
      <c r="B262" s="40" t="s">
        <v>402</v>
      </c>
      <c r="C262" s="51"/>
      <c r="D262" s="20"/>
      <c r="E262" s="35"/>
      <c r="F262" s="35"/>
    </row>
    <row r="263" spans="1:6" s="34" customFormat="1" ht="293.25" x14ac:dyDescent="0.2">
      <c r="A263" s="112"/>
      <c r="B263" s="41" t="s">
        <v>403</v>
      </c>
      <c r="C263" s="51"/>
      <c r="D263" s="20"/>
      <c r="E263" s="35"/>
      <c r="F263" s="35"/>
    </row>
    <row r="264" spans="1:6" s="34" customFormat="1" x14ac:dyDescent="0.2">
      <c r="A264" s="112"/>
      <c r="B264" s="40"/>
      <c r="C264" s="51">
        <v>1</v>
      </c>
      <c r="D264" s="20" t="s">
        <v>1</v>
      </c>
      <c r="E264" s="46"/>
      <c r="F264" s="35">
        <f>C264*E264</f>
        <v>0</v>
      </c>
    </row>
    <row r="265" spans="1:6" s="34" customFormat="1" x14ac:dyDescent="0.2">
      <c r="A265" s="117"/>
      <c r="B265" s="71"/>
      <c r="C265" s="52"/>
      <c r="D265" s="53"/>
      <c r="E265" s="54"/>
      <c r="F265" s="54"/>
    </row>
    <row r="266" spans="1:6" x14ac:dyDescent="0.2">
      <c r="A266" s="116"/>
      <c r="B266" s="70"/>
      <c r="C266" s="55"/>
      <c r="D266" s="49"/>
      <c r="E266" s="50"/>
      <c r="F266" s="50"/>
    </row>
    <row r="267" spans="1:6" x14ac:dyDescent="0.2">
      <c r="A267" s="109">
        <f>COUNT($A$11:A266)+1</f>
        <v>51</v>
      </c>
      <c r="B267" s="40" t="s">
        <v>160</v>
      </c>
      <c r="C267" s="51"/>
      <c r="D267" s="20"/>
      <c r="E267" s="35"/>
      <c r="F267" s="35"/>
    </row>
    <row r="268" spans="1:6" ht="25.5" x14ac:dyDescent="0.2">
      <c r="A268" s="114"/>
      <c r="B268" s="41" t="s">
        <v>161</v>
      </c>
      <c r="C268" s="51"/>
      <c r="D268" s="20"/>
      <c r="E268" s="35"/>
      <c r="F268" s="35"/>
    </row>
    <row r="269" spans="1:6" x14ac:dyDescent="0.2">
      <c r="A269" s="114"/>
      <c r="B269" s="40"/>
      <c r="C269" s="51">
        <v>35</v>
      </c>
      <c r="D269" s="20" t="s">
        <v>1</v>
      </c>
      <c r="E269" s="46"/>
      <c r="F269" s="35">
        <f>C269*E269</f>
        <v>0</v>
      </c>
    </row>
    <row r="270" spans="1:6" x14ac:dyDescent="0.2">
      <c r="A270" s="115"/>
      <c r="B270" s="71"/>
      <c r="C270" s="52"/>
      <c r="D270" s="53"/>
      <c r="E270" s="54"/>
      <c r="F270" s="54"/>
    </row>
    <row r="271" spans="1:6" x14ac:dyDescent="0.2">
      <c r="A271" s="113"/>
      <c r="B271" s="70"/>
      <c r="C271" s="55"/>
      <c r="D271" s="49"/>
      <c r="E271" s="50"/>
      <c r="F271" s="50"/>
    </row>
    <row r="272" spans="1:6" x14ac:dyDescent="0.2">
      <c r="A272" s="109">
        <f>COUNT($A$10:A271)+1</f>
        <v>52</v>
      </c>
      <c r="B272" s="40" t="s">
        <v>162</v>
      </c>
      <c r="C272" s="51"/>
      <c r="D272" s="20"/>
      <c r="E272" s="35"/>
      <c r="F272" s="35"/>
    </row>
    <row r="273" spans="1:6" ht="63.75" x14ac:dyDescent="0.2">
      <c r="A273" s="112"/>
      <c r="B273" s="41" t="s">
        <v>163</v>
      </c>
      <c r="C273" s="51"/>
      <c r="D273" s="20"/>
      <c r="E273" s="35"/>
      <c r="F273" s="35"/>
    </row>
    <row r="274" spans="1:6" ht="14.25" x14ac:dyDescent="0.2">
      <c r="A274" s="112"/>
      <c r="B274" s="40"/>
      <c r="C274" s="51">
        <v>96</v>
      </c>
      <c r="D274" s="20" t="s">
        <v>45</v>
      </c>
      <c r="E274" s="46"/>
      <c r="F274" s="35">
        <f>C274*E274</f>
        <v>0</v>
      </c>
    </row>
    <row r="275" spans="1:6" x14ac:dyDescent="0.2">
      <c r="A275" s="117"/>
      <c r="B275" s="71"/>
      <c r="C275" s="52"/>
      <c r="D275" s="53"/>
      <c r="E275" s="54"/>
      <c r="F275" s="54"/>
    </row>
    <row r="276" spans="1:6" x14ac:dyDescent="0.2">
      <c r="A276" s="113"/>
      <c r="B276" s="70"/>
      <c r="C276" s="55"/>
      <c r="D276" s="49"/>
      <c r="E276" s="50"/>
      <c r="F276" s="50"/>
    </row>
    <row r="277" spans="1:6" x14ac:dyDescent="0.2">
      <c r="A277" s="109">
        <f>COUNT($A$10:A276)+1</f>
        <v>53</v>
      </c>
      <c r="B277" s="40" t="s">
        <v>164</v>
      </c>
      <c r="C277" s="51"/>
      <c r="D277" s="20"/>
      <c r="E277" s="35"/>
      <c r="F277" s="35"/>
    </row>
    <row r="278" spans="1:6" ht="25.5" x14ac:dyDescent="0.2">
      <c r="A278" s="112"/>
      <c r="B278" s="41" t="s">
        <v>165</v>
      </c>
      <c r="C278" s="51"/>
      <c r="D278" s="20"/>
      <c r="E278" s="35"/>
      <c r="F278" s="35"/>
    </row>
    <row r="279" spans="1:6" ht="14.25" x14ac:dyDescent="0.2">
      <c r="A279" s="112"/>
      <c r="B279" s="40"/>
      <c r="C279" s="51">
        <v>94</v>
      </c>
      <c r="D279" s="20" t="s">
        <v>45</v>
      </c>
      <c r="E279" s="46"/>
      <c r="F279" s="35">
        <f>C279*E279</f>
        <v>0</v>
      </c>
    </row>
    <row r="280" spans="1:6" x14ac:dyDescent="0.2">
      <c r="A280" s="117"/>
      <c r="B280" s="71"/>
      <c r="C280" s="52"/>
      <c r="D280" s="53"/>
      <c r="E280" s="54"/>
      <c r="F280" s="54"/>
    </row>
    <row r="281" spans="1:6" x14ac:dyDescent="0.2">
      <c r="A281" s="113"/>
      <c r="B281" s="70"/>
      <c r="C281" s="55"/>
      <c r="D281" s="49"/>
      <c r="E281" s="50"/>
      <c r="F281" s="50"/>
    </row>
    <row r="282" spans="1:6" x14ac:dyDescent="0.2">
      <c r="A282" s="109">
        <f>COUNT($A$10:A281)+1</f>
        <v>54</v>
      </c>
      <c r="B282" s="40" t="s">
        <v>166</v>
      </c>
      <c r="C282" s="51"/>
      <c r="D282" s="20"/>
      <c r="E282" s="35"/>
      <c r="F282" s="35"/>
    </row>
    <row r="283" spans="1:6" ht="38.25" x14ac:dyDescent="0.2">
      <c r="A283" s="112"/>
      <c r="B283" s="41" t="s">
        <v>167</v>
      </c>
      <c r="C283" s="51"/>
      <c r="D283" s="20"/>
      <c r="E283" s="35"/>
      <c r="F283" s="35"/>
    </row>
    <row r="284" spans="1:6" ht="14.25" x14ac:dyDescent="0.2">
      <c r="A284" s="112"/>
      <c r="B284" s="40"/>
      <c r="C284" s="51">
        <v>4</v>
      </c>
      <c r="D284" s="20" t="s">
        <v>50</v>
      </c>
      <c r="E284" s="46"/>
      <c r="F284" s="35">
        <f>C284*E284</f>
        <v>0</v>
      </c>
    </row>
    <row r="285" spans="1:6" x14ac:dyDescent="0.2">
      <c r="A285" s="117"/>
      <c r="B285" s="71"/>
      <c r="C285" s="52"/>
      <c r="D285" s="53"/>
      <c r="E285" s="54"/>
      <c r="F285" s="54"/>
    </row>
    <row r="286" spans="1:6" x14ac:dyDescent="0.2">
      <c r="A286" s="116"/>
      <c r="B286" s="70"/>
      <c r="C286" s="55"/>
      <c r="D286" s="49"/>
      <c r="E286" s="50"/>
      <c r="F286" s="48"/>
    </row>
    <row r="287" spans="1:6" x14ac:dyDescent="0.2">
      <c r="A287" s="109">
        <f>COUNT($A$12:A286)+1</f>
        <v>55</v>
      </c>
      <c r="B287" s="40" t="s">
        <v>30</v>
      </c>
      <c r="C287" s="51"/>
      <c r="D287" s="20"/>
      <c r="E287" s="35"/>
      <c r="F287" s="36"/>
    </row>
    <row r="288" spans="1:6" ht="38.25" x14ac:dyDescent="0.2">
      <c r="A288" s="114"/>
      <c r="B288" s="41" t="s">
        <v>115</v>
      </c>
      <c r="C288" s="51"/>
      <c r="D288" s="20"/>
      <c r="E288" s="35"/>
      <c r="F288" s="36"/>
    </row>
    <row r="289" spans="1:6" x14ac:dyDescent="0.2">
      <c r="A289" s="114"/>
      <c r="B289" s="41"/>
      <c r="C289" s="51">
        <v>2</v>
      </c>
      <c r="D289" s="20" t="s">
        <v>1</v>
      </c>
      <c r="E289" s="46"/>
      <c r="F289" s="35">
        <f>C289*E289</f>
        <v>0</v>
      </c>
    </row>
    <row r="290" spans="1:6" x14ac:dyDescent="0.2">
      <c r="A290" s="115"/>
      <c r="B290" s="71"/>
      <c r="C290" s="52"/>
      <c r="D290" s="53"/>
      <c r="E290" s="54"/>
      <c r="F290" s="54"/>
    </row>
    <row r="291" spans="1:6" x14ac:dyDescent="0.2">
      <c r="A291" s="116"/>
      <c r="B291" s="70"/>
      <c r="C291" s="55"/>
      <c r="D291" s="49"/>
      <c r="E291" s="50"/>
      <c r="F291" s="48"/>
    </row>
    <row r="292" spans="1:6" x14ac:dyDescent="0.2">
      <c r="A292" s="109">
        <f>COUNT($A$12:A291)+1</f>
        <v>56</v>
      </c>
      <c r="B292" s="40" t="s">
        <v>31</v>
      </c>
      <c r="C292" s="51"/>
      <c r="D292" s="20"/>
      <c r="E292" s="35"/>
      <c r="F292" s="36"/>
    </row>
    <row r="293" spans="1:6" ht="76.5" x14ac:dyDescent="0.2">
      <c r="A293" s="114"/>
      <c r="B293" s="41" t="s">
        <v>116</v>
      </c>
      <c r="C293" s="51"/>
      <c r="D293" s="20"/>
      <c r="E293" s="35"/>
      <c r="F293" s="36"/>
    </row>
    <row r="294" spans="1:6" x14ac:dyDescent="0.2">
      <c r="A294" s="114"/>
      <c r="B294" s="41"/>
      <c r="C294" s="51">
        <v>2</v>
      </c>
      <c r="D294" s="20" t="s">
        <v>1</v>
      </c>
      <c r="E294" s="46"/>
      <c r="F294" s="35">
        <f>C294*E294</f>
        <v>0</v>
      </c>
    </row>
    <row r="295" spans="1:6" x14ac:dyDescent="0.2">
      <c r="A295" s="115"/>
      <c r="B295" s="71"/>
      <c r="C295" s="52"/>
      <c r="D295" s="53"/>
      <c r="E295" s="54"/>
      <c r="F295" s="54"/>
    </row>
    <row r="296" spans="1:6" x14ac:dyDescent="0.2">
      <c r="A296" s="116"/>
      <c r="B296" s="76"/>
      <c r="C296" s="31"/>
      <c r="D296" s="32"/>
      <c r="E296" s="33"/>
      <c r="F296" s="31"/>
    </row>
    <row r="297" spans="1:6" x14ac:dyDescent="0.2">
      <c r="A297" s="109">
        <f>COUNT($A$12:A296)+1</f>
        <v>57</v>
      </c>
      <c r="B297" s="40" t="s">
        <v>36</v>
      </c>
      <c r="C297" s="36"/>
      <c r="D297" s="20"/>
      <c r="E297" s="64"/>
      <c r="F297" s="36"/>
    </row>
    <row r="298" spans="1:6" ht="76.5" x14ac:dyDescent="0.2">
      <c r="A298" s="112"/>
      <c r="B298" s="41" t="s">
        <v>110</v>
      </c>
      <c r="C298" s="36"/>
      <c r="D298" s="20"/>
      <c r="E298" s="35"/>
      <c r="F298" s="36"/>
    </row>
    <row r="299" spans="1:6" x14ac:dyDescent="0.2">
      <c r="A299" s="109"/>
      <c r="B299" s="103"/>
      <c r="C299" s="65"/>
      <c r="D299" s="66">
        <v>0.02</v>
      </c>
      <c r="E299" s="36"/>
      <c r="F299" s="35">
        <f>SUM(F14:F298)*D299</f>
        <v>0</v>
      </c>
    </row>
    <row r="300" spans="1:6" x14ac:dyDescent="0.2">
      <c r="A300" s="111"/>
      <c r="B300" s="104"/>
      <c r="C300" s="105"/>
      <c r="D300" s="106"/>
      <c r="E300" s="67"/>
      <c r="F300" s="54"/>
    </row>
    <row r="301" spans="1:6" x14ac:dyDescent="0.2">
      <c r="A301" s="113"/>
      <c r="B301" s="70"/>
      <c r="C301" s="48"/>
      <c r="D301" s="49"/>
      <c r="E301" s="107"/>
      <c r="F301" s="50"/>
    </row>
    <row r="302" spans="1:6" x14ac:dyDescent="0.2">
      <c r="A302" s="109">
        <f>COUNT($A$12:A301)+1</f>
        <v>58</v>
      </c>
      <c r="B302" s="40" t="s">
        <v>192</v>
      </c>
      <c r="C302" s="36"/>
      <c r="D302" s="20"/>
      <c r="E302" s="64"/>
      <c r="F302" s="35"/>
    </row>
    <row r="303" spans="1:6" ht="25.5" x14ac:dyDescent="0.2">
      <c r="A303" s="112"/>
      <c r="B303" s="41" t="s">
        <v>452</v>
      </c>
      <c r="C303" s="36"/>
      <c r="D303" s="20"/>
      <c r="E303" s="36"/>
      <c r="F303" s="35"/>
    </row>
    <row r="304" spans="1:6" x14ac:dyDescent="0.2">
      <c r="A304" s="112"/>
      <c r="B304" s="41"/>
      <c r="C304" s="65"/>
      <c r="D304" s="66">
        <v>0.05</v>
      </c>
      <c r="E304" s="36"/>
      <c r="F304" s="35">
        <f>SUM(F14:F298)*D304</f>
        <v>0</v>
      </c>
    </row>
    <row r="305" spans="1:6" x14ac:dyDescent="0.2">
      <c r="A305" s="117"/>
      <c r="B305" s="71"/>
      <c r="C305" s="67"/>
      <c r="D305" s="53"/>
      <c r="E305" s="67"/>
      <c r="F305" s="67"/>
    </row>
    <row r="306" spans="1:6" x14ac:dyDescent="0.2">
      <c r="A306" s="112"/>
      <c r="B306" s="41"/>
      <c r="C306" s="36"/>
      <c r="D306" s="20"/>
      <c r="E306" s="36"/>
      <c r="F306" s="36"/>
    </row>
    <row r="307" spans="1:6" x14ac:dyDescent="0.2">
      <c r="A307" s="109">
        <f>COUNT($A$12:A305)+1</f>
        <v>59</v>
      </c>
      <c r="B307" s="40" t="s">
        <v>111</v>
      </c>
      <c r="C307" s="36"/>
      <c r="D307" s="20"/>
      <c r="E307" s="36"/>
      <c r="F307" s="36"/>
    </row>
    <row r="308" spans="1:6" ht="38.25" x14ac:dyDescent="0.2">
      <c r="A308" s="112"/>
      <c r="B308" s="41" t="s">
        <v>38</v>
      </c>
      <c r="C308" s="65"/>
      <c r="D308" s="66">
        <v>0.1</v>
      </c>
      <c r="E308" s="36"/>
      <c r="F308" s="35">
        <f>SUM(F14:F298)*D308</f>
        <v>0</v>
      </c>
    </row>
    <row r="309" spans="1:6" x14ac:dyDescent="0.2">
      <c r="A309" s="117"/>
      <c r="B309" s="73"/>
      <c r="C309" s="36"/>
      <c r="D309" s="20"/>
      <c r="E309" s="64"/>
      <c r="F309" s="36"/>
    </row>
    <row r="310" spans="1:6" x14ac:dyDescent="0.2">
      <c r="A310" s="42"/>
      <c r="B310" s="74" t="s">
        <v>2</v>
      </c>
      <c r="C310" s="43"/>
      <c r="D310" s="44"/>
      <c r="E310" s="45" t="s">
        <v>49</v>
      </c>
      <c r="F310" s="45">
        <f>SUM(F14:F309)</f>
        <v>0</v>
      </c>
    </row>
  </sheetData>
  <sheetProtection password="CFA5" sheet="1" objects="1" scenarios="1"/>
  <mergeCells count="1">
    <mergeCell ref="B8:F9"/>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8" manualBreakCount="8">
    <brk id="35" max="5" man="1"/>
    <brk id="65" max="5" man="1"/>
    <brk id="95" max="5" man="1"/>
    <brk id="125" max="5" man="1"/>
    <brk id="156" max="5" man="1"/>
    <brk id="188" max="5" man="1"/>
    <brk id="220" max="5" man="1"/>
    <brk id="27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16"/>
  <sheetViews>
    <sheetView showGridLines="0" zoomScaleNormal="100" zoomScaleSheetLayoutView="100" workbookViewId="0">
      <selection activeCell="E31" sqref="E31"/>
    </sheetView>
  </sheetViews>
  <sheetFormatPr defaultColWidth="8.85546875" defaultRowHeight="12.75" x14ac:dyDescent="0.2"/>
  <cols>
    <col min="1" max="1" width="6.140625" style="1" customWidth="1"/>
    <col min="2" max="2" width="5.5703125" style="1" customWidth="1"/>
    <col min="3" max="3" width="34.42578125" style="1" customWidth="1"/>
    <col min="4" max="4" width="10" style="1" customWidth="1"/>
    <col min="5" max="5" width="9" style="1" customWidth="1"/>
    <col min="6" max="6" width="10.85546875" style="1" bestFit="1" customWidth="1"/>
    <col min="7" max="7" width="16.42578125" style="17" bestFit="1" customWidth="1"/>
    <col min="8" max="16384" width="8.85546875" style="1"/>
  </cols>
  <sheetData>
    <row r="1" spans="1:7" ht="27" customHeight="1" x14ac:dyDescent="0.2">
      <c r="A1" s="24" t="s">
        <v>3</v>
      </c>
      <c r="B1" s="24"/>
      <c r="C1" s="24"/>
      <c r="D1" s="24"/>
      <c r="E1" s="24"/>
      <c r="F1" s="24"/>
      <c r="G1" s="24"/>
    </row>
    <row r="2" spans="1:7" ht="15" customHeight="1" x14ac:dyDescent="0.2">
      <c r="A2" s="296" t="s">
        <v>132</v>
      </c>
      <c r="B2" s="296"/>
      <c r="C2" s="296"/>
      <c r="D2" s="296"/>
      <c r="E2" s="296"/>
      <c r="F2" s="296"/>
      <c r="G2" s="296"/>
    </row>
    <row r="3" spans="1:7" ht="15" customHeight="1" x14ac:dyDescent="0.2">
      <c r="A3" s="297" t="s">
        <v>205</v>
      </c>
      <c r="B3" s="296"/>
      <c r="C3" s="296"/>
      <c r="D3" s="296"/>
      <c r="E3" s="296"/>
      <c r="F3" s="296"/>
      <c r="G3" s="296"/>
    </row>
    <row r="4" spans="1:7" ht="15" customHeight="1" x14ac:dyDescent="0.2">
      <c r="A4" s="296"/>
      <c r="B4" s="296"/>
      <c r="C4" s="296"/>
      <c r="D4" s="296"/>
      <c r="E4" s="296"/>
      <c r="F4" s="296"/>
      <c r="G4" s="296"/>
    </row>
    <row r="5" spans="1:7" ht="25.5" x14ac:dyDescent="0.2">
      <c r="A5" s="6" t="s">
        <v>122</v>
      </c>
      <c r="B5" s="304" t="s">
        <v>7</v>
      </c>
      <c r="C5" s="304"/>
      <c r="D5" s="304"/>
      <c r="E5" s="304"/>
      <c r="F5" s="304"/>
      <c r="G5" s="122" t="s">
        <v>125</v>
      </c>
    </row>
    <row r="6" spans="1:7" x14ac:dyDescent="0.2">
      <c r="A6" s="7" t="s">
        <v>123</v>
      </c>
      <c r="B6" s="305" t="s">
        <v>133</v>
      </c>
      <c r="C6" s="305"/>
      <c r="D6" s="305"/>
      <c r="E6" s="305"/>
      <c r="F6" s="305"/>
      <c r="G6" s="8">
        <f>G15</f>
        <v>0</v>
      </c>
    </row>
    <row r="7" spans="1:7" ht="13.5" thickBot="1" x14ac:dyDescent="0.25">
      <c r="A7" s="12"/>
      <c r="B7" s="13"/>
      <c r="C7" s="14"/>
      <c r="D7" s="14"/>
      <c r="E7" s="14"/>
      <c r="F7" s="14"/>
      <c r="G7" s="15"/>
    </row>
    <row r="8" spans="1:7" x14ac:dyDescent="0.2">
      <c r="A8" s="16"/>
      <c r="B8" s="16"/>
      <c r="C8" s="16"/>
      <c r="D8" s="16"/>
      <c r="E8" s="16"/>
      <c r="F8" s="16"/>
      <c r="G8" s="16"/>
    </row>
    <row r="9" spans="1:7" ht="15.75" x14ac:dyDescent="0.25">
      <c r="A9" s="23" t="s">
        <v>404</v>
      </c>
      <c r="B9" s="21"/>
      <c r="C9" s="22"/>
      <c r="D9" s="22"/>
      <c r="E9" s="21"/>
      <c r="F9" s="21"/>
      <c r="G9" s="20"/>
    </row>
    <row r="10" spans="1:7" x14ac:dyDescent="0.2">
      <c r="A10" s="298" t="s">
        <v>133</v>
      </c>
      <c r="B10" s="299"/>
      <c r="C10" s="299"/>
      <c r="D10" s="299"/>
      <c r="E10" s="299"/>
      <c r="F10" s="299"/>
      <c r="G10" s="300"/>
    </row>
    <row r="11" spans="1:7" ht="25.5" x14ac:dyDescent="0.2">
      <c r="A11" s="302" t="s">
        <v>52</v>
      </c>
      <c r="B11" s="306" t="s">
        <v>134</v>
      </c>
      <c r="C11" s="307"/>
      <c r="D11" s="306" t="s">
        <v>135</v>
      </c>
      <c r="E11" s="307"/>
      <c r="F11" s="121" t="s">
        <v>136</v>
      </c>
      <c r="G11" s="121" t="s">
        <v>4</v>
      </c>
    </row>
    <row r="12" spans="1:7" x14ac:dyDescent="0.2">
      <c r="A12" s="303"/>
      <c r="B12" s="308"/>
      <c r="C12" s="309"/>
      <c r="D12" s="308"/>
      <c r="E12" s="309"/>
      <c r="F12" s="2" t="s">
        <v>5</v>
      </c>
      <c r="G12" s="2" t="s">
        <v>48</v>
      </c>
    </row>
    <row r="13" spans="1:7" x14ac:dyDescent="0.2">
      <c r="A13" s="3" t="s">
        <v>302</v>
      </c>
      <c r="B13" s="310" t="str">
        <f>'Vrocevod_T-2600_GD'!B4</f>
        <v>ROŽIČEVA ULICA</v>
      </c>
      <c r="C13" s="311"/>
      <c r="D13" s="312" t="s">
        <v>206</v>
      </c>
      <c r="E13" s="313"/>
      <c r="F13" s="18">
        <v>120</v>
      </c>
      <c r="G13" s="4">
        <f>'Vrocevod_T-2600_GD'!F406</f>
        <v>0</v>
      </c>
    </row>
    <row r="14" spans="1:7" x14ac:dyDescent="0.2">
      <c r="A14" s="3" t="s">
        <v>303</v>
      </c>
      <c r="B14" s="310" t="str">
        <f>'Jašek št. 176'!B4</f>
        <v>JAŠEK JA 176 Rožičeva</v>
      </c>
      <c r="C14" s="311"/>
      <c r="D14" s="312" t="s">
        <v>207</v>
      </c>
      <c r="E14" s="313"/>
      <c r="F14" s="18">
        <v>3</v>
      </c>
      <c r="G14" s="4">
        <f>'Jašek št. 176'!F195+Kineta!F30</f>
        <v>0</v>
      </c>
    </row>
    <row r="15" spans="1:7" x14ac:dyDescent="0.2">
      <c r="A15" s="301" t="s">
        <v>118</v>
      </c>
      <c r="B15" s="301"/>
      <c r="C15" s="301"/>
      <c r="D15" s="301"/>
      <c r="E15" s="301"/>
      <c r="F15" s="301"/>
      <c r="G15" s="5">
        <f>SUM(G13:G14)</f>
        <v>0</v>
      </c>
    </row>
    <row r="16" spans="1:7" x14ac:dyDescent="0.2">
      <c r="A16" s="19"/>
      <c r="B16" s="19"/>
      <c r="C16" s="19"/>
      <c r="D16" s="19"/>
      <c r="E16" s="19"/>
      <c r="F16" s="19"/>
      <c r="G16" s="11"/>
    </row>
  </sheetData>
  <sheetProtection algorithmName="SHA-512" hashValue="akT/O5m3sj7hNP9lkY8MZI8zB3AWUS/2h84HEnJ9dEbxKoPNFAijgsyRUMm3IX7I0c1zco284L5llweO1yNT1Q==" saltValue="M+7q6/pdJIBb8B11YHrqZg==" spinCount="100000" sheet="1" objects="1" scenarios="1"/>
  <mergeCells count="13">
    <mergeCell ref="A2:G2"/>
    <mergeCell ref="A3:G4"/>
    <mergeCell ref="A10:G10"/>
    <mergeCell ref="A15:F15"/>
    <mergeCell ref="A11:A12"/>
    <mergeCell ref="B5:F5"/>
    <mergeCell ref="B6:F6"/>
    <mergeCell ref="B11:C12"/>
    <mergeCell ref="B13:C13"/>
    <mergeCell ref="B14:C14"/>
    <mergeCell ref="D11:E12"/>
    <mergeCell ref="D13:E13"/>
    <mergeCell ref="D14:E14"/>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6"/>
  <sheetViews>
    <sheetView topLeftCell="A2" zoomScaleNormal="100" zoomScaleSheetLayoutView="100" workbookViewId="0">
      <selection activeCell="E44" sqref="E44"/>
    </sheetView>
  </sheetViews>
  <sheetFormatPr defaultColWidth="9.140625" defaultRowHeight="12.75" x14ac:dyDescent="0.2"/>
  <cols>
    <col min="1" max="1" width="5.7109375" style="26" customWidth="1"/>
    <col min="2" max="2" width="50.7109375" style="75"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t="s">
        <v>304</v>
      </c>
      <c r="B1" s="68" t="s">
        <v>6</v>
      </c>
      <c r="C1" s="26"/>
      <c r="D1" s="27"/>
    </row>
    <row r="2" spans="1:6" x14ac:dyDescent="0.2">
      <c r="A2" s="25" t="s">
        <v>305</v>
      </c>
      <c r="B2" s="68" t="s">
        <v>7</v>
      </c>
      <c r="C2" s="26"/>
      <c r="D2" s="27"/>
    </row>
    <row r="3" spans="1:6" x14ac:dyDescent="0.2">
      <c r="A3" s="25" t="s">
        <v>302</v>
      </c>
      <c r="B3" s="68" t="s">
        <v>172</v>
      </c>
      <c r="C3" s="26"/>
      <c r="D3" s="27"/>
    </row>
    <row r="4" spans="1:6" x14ac:dyDescent="0.2">
      <c r="A4" s="25"/>
      <c r="B4" s="68" t="s">
        <v>173</v>
      </c>
      <c r="C4" s="26"/>
      <c r="D4" s="27"/>
    </row>
    <row r="5" spans="1:6" ht="76.5" x14ac:dyDescent="0.2">
      <c r="A5" s="125" t="s">
        <v>0</v>
      </c>
      <c r="B5" s="126" t="s">
        <v>42</v>
      </c>
      <c r="C5" s="127" t="s">
        <v>8</v>
      </c>
      <c r="D5" s="127" t="s">
        <v>9</v>
      </c>
      <c r="E5" s="128" t="s">
        <v>46</v>
      </c>
      <c r="F5" s="128" t="s">
        <v>47</v>
      </c>
    </row>
    <row r="6" spans="1:6" x14ac:dyDescent="0.2">
      <c r="A6" s="108">
        <v>1</v>
      </c>
      <c r="B6" s="69"/>
      <c r="C6" s="31"/>
      <c r="D6" s="32"/>
      <c r="E6" s="33"/>
      <c r="F6" s="31"/>
    </row>
    <row r="7" spans="1:6" x14ac:dyDescent="0.2">
      <c r="A7" s="118"/>
      <c r="B7" s="120" t="s">
        <v>138</v>
      </c>
      <c r="C7" s="58"/>
      <c r="D7" s="56"/>
      <c r="E7" s="57"/>
      <c r="F7" s="58"/>
    </row>
    <row r="8" spans="1:6" x14ac:dyDescent="0.2">
      <c r="A8" s="118"/>
      <c r="B8" s="314" t="s">
        <v>137</v>
      </c>
      <c r="C8" s="314"/>
      <c r="D8" s="314"/>
      <c r="E8" s="314"/>
      <c r="F8" s="314"/>
    </row>
    <row r="9" spans="1:6" x14ac:dyDescent="0.2">
      <c r="A9" s="118"/>
      <c r="B9" s="314"/>
      <c r="C9" s="314"/>
      <c r="D9" s="314"/>
      <c r="E9" s="314"/>
      <c r="F9" s="314"/>
    </row>
    <row r="10" spans="1:6" x14ac:dyDescent="0.2">
      <c r="A10" s="118"/>
      <c r="B10" s="119"/>
      <c r="C10" s="58"/>
      <c r="D10" s="56"/>
      <c r="E10" s="57"/>
      <c r="F10" s="58"/>
    </row>
    <row r="11" spans="1:6" x14ac:dyDescent="0.2">
      <c r="A11" s="108"/>
      <c r="B11" s="69"/>
      <c r="C11" s="31"/>
      <c r="D11" s="32"/>
      <c r="E11" s="33"/>
      <c r="F11" s="31"/>
    </row>
    <row r="12" spans="1:6" x14ac:dyDescent="0.2">
      <c r="A12" s="109">
        <f>COUNT(A6+1)</f>
        <v>1</v>
      </c>
      <c r="B12" s="40" t="s">
        <v>10</v>
      </c>
      <c r="C12" s="36"/>
      <c r="D12" s="20"/>
      <c r="E12" s="35"/>
      <c r="F12" s="35"/>
    </row>
    <row r="13" spans="1:6" ht="38.25" x14ac:dyDescent="0.2">
      <c r="A13" s="109"/>
      <c r="B13" s="41" t="s">
        <v>53</v>
      </c>
      <c r="C13" s="36"/>
      <c r="D13" s="20"/>
      <c r="E13" s="35"/>
      <c r="F13" s="35"/>
    </row>
    <row r="14" spans="1:6" ht="14.25" x14ac:dyDescent="0.2">
      <c r="A14" s="109"/>
      <c r="B14" s="41"/>
      <c r="C14" s="51">
        <v>120</v>
      </c>
      <c r="D14" s="20" t="s">
        <v>45</v>
      </c>
      <c r="E14" s="46"/>
      <c r="F14" s="35">
        <f>C14*E14</f>
        <v>0</v>
      </c>
    </row>
    <row r="15" spans="1:6" x14ac:dyDescent="0.2">
      <c r="A15" s="111"/>
      <c r="B15" s="71"/>
      <c r="C15" s="52"/>
      <c r="D15" s="53"/>
      <c r="E15" s="54"/>
      <c r="F15" s="54"/>
    </row>
    <row r="16" spans="1:6" x14ac:dyDescent="0.2">
      <c r="A16" s="110"/>
      <c r="B16" s="70"/>
      <c r="C16" s="55"/>
      <c r="D16" s="49"/>
      <c r="E16" s="50"/>
      <c r="F16" s="50"/>
    </row>
    <row r="17" spans="1:6" x14ac:dyDescent="0.2">
      <c r="A17" s="109">
        <f>COUNT($A$12:A16)+1</f>
        <v>2</v>
      </c>
      <c r="B17" s="40" t="s">
        <v>11</v>
      </c>
      <c r="C17" s="51"/>
      <c r="D17" s="20"/>
      <c r="E17" s="35"/>
      <c r="F17" s="35"/>
    </row>
    <row r="18" spans="1:6" ht="38.25" x14ac:dyDescent="0.2">
      <c r="A18" s="109"/>
      <c r="B18" s="41" t="s">
        <v>142</v>
      </c>
      <c r="C18" s="51"/>
      <c r="D18" s="20"/>
      <c r="E18" s="35"/>
      <c r="F18" s="35"/>
    </row>
    <row r="19" spans="1:6" x14ac:dyDescent="0.2">
      <c r="A19" s="109"/>
      <c r="B19" s="41"/>
      <c r="C19" s="51">
        <v>1</v>
      </c>
      <c r="D19" s="20" t="s">
        <v>1</v>
      </c>
      <c r="E19" s="46"/>
      <c r="F19" s="35">
        <f>C19*E19</f>
        <v>0</v>
      </c>
    </row>
    <row r="20" spans="1:6" x14ac:dyDescent="0.2">
      <c r="A20" s="111"/>
      <c r="B20" s="71"/>
      <c r="C20" s="52"/>
      <c r="D20" s="53"/>
      <c r="E20" s="54"/>
      <c r="F20" s="54"/>
    </row>
    <row r="21" spans="1:6" x14ac:dyDescent="0.2">
      <c r="A21" s="110"/>
      <c r="B21" s="70"/>
      <c r="C21" s="55"/>
      <c r="D21" s="49"/>
      <c r="E21" s="50"/>
      <c r="F21" s="50"/>
    </row>
    <row r="22" spans="1:6" x14ac:dyDescent="0.2">
      <c r="A22" s="109">
        <f>COUNT($A$12:A18)+1</f>
        <v>3</v>
      </c>
      <c r="B22" s="40" t="s">
        <v>54</v>
      </c>
      <c r="C22" s="51"/>
      <c r="D22" s="20"/>
      <c r="E22" s="35"/>
      <c r="F22" s="35"/>
    </row>
    <row r="23" spans="1:6" ht="89.25" x14ac:dyDescent="0.2">
      <c r="A23" s="109"/>
      <c r="B23" s="41" t="s">
        <v>126</v>
      </c>
      <c r="C23" s="51"/>
      <c r="D23" s="20"/>
      <c r="E23" s="35"/>
      <c r="F23" s="35"/>
    </row>
    <row r="24" spans="1:6" x14ac:dyDescent="0.2">
      <c r="A24" s="109"/>
      <c r="B24" s="41"/>
      <c r="C24" s="51">
        <v>1</v>
      </c>
      <c r="D24" s="20" t="s">
        <v>1</v>
      </c>
      <c r="E24" s="46"/>
      <c r="F24" s="35">
        <f>E24*C24</f>
        <v>0</v>
      </c>
    </row>
    <row r="25" spans="1:6" x14ac:dyDescent="0.2">
      <c r="A25" s="111"/>
      <c r="B25" s="71"/>
      <c r="C25" s="52"/>
      <c r="D25" s="53"/>
      <c r="E25" s="54"/>
      <c r="F25" s="67"/>
    </row>
    <row r="26" spans="1:6" x14ac:dyDescent="0.2">
      <c r="A26" s="110"/>
      <c r="B26" s="70"/>
      <c r="C26" s="55"/>
      <c r="D26" s="49"/>
      <c r="E26" s="50"/>
      <c r="F26" s="48"/>
    </row>
    <row r="27" spans="1:6" x14ac:dyDescent="0.2">
      <c r="A27" s="109">
        <f>COUNT($A$12:A23)+1</f>
        <v>4</v>
      </c>
      <c r="B27" s="40" t="s">
        <v>12</v>
      </c>
      <c r="C27" s="51"/>
      <c r="D27" s="20"/>
      <c r="E27" s="35"/>
      <c r="F27" s="36"/>
    </row>
    <row r="28" spans="1:6" ht="38.25" x14ac:dyDescent="0.2">
      <c r="A28" s="112"/>
      <c r="B28" s="41" t="s">
        <v>55</v>
      </c>
      <c r="C28" s="51"/>
      <c r="D28" s="20"/>
      <c r="E28" s="35"/>
      <c r="F28" s="36"/>
    </row>
    <row r="29" spans="1:6" ht="14.25" x14ac:dyDescent="0.2">
      <c r="A29" s="109"/>
      <c r="B29" s="41"/>
      <c r="C29" s="51">
        <v>0.5</v>
      </c>
      <c r="D29" s="20" t="s">
        <v>50</v>
      </c>
      <c r="E29" s="46"/>
      <c r="F29" s="35">
        <f>C29*E29</f>
        <v>0</v>
      </c>
    </row>
    <row r="30" spans="1:6" x14ac:dyDescent="0.2">
      <c r="A30" s="109"/>
      <c r="B30" s="41"/>
      <c r="C30" s="51"/>
      <c r="D30" s="20"/>
      <c r="E30" s="35"/>
      <c r="F30" s="36"/>
    </row>
    <row r="31" spans="1:6" x14ac:dyDescent="0.2">
      <c r="A31" s="110"/>
      <c r="B31" s="70"/>
      <c r="C31" s="55"/>
      <c r="D31" s="49"/>
      <c r="E31" s="50"/>
      <c r="F31" s="48"/>
    </row>
    <row r="32" spans="1:6" x14ac:dyDescent="0.2">
      <c r="A32" s="129">
        <f>COUNT($A$8:A30)+1</f>
        <v>5</v>
      </c>
      <c r="B32" s="130" t="s">
        <v>175</v>
      </c>
      <c r="C32" s="131"/>
      <c r="D32" s="132"/>
      <c r="E32" s="133"/>
      <c r="F32" s="131"/>
    </row>
    <row r="33" spans="1:6" ht="51" x14ac:dyDescent="0.2">
      <c r="A33" s="134"/>
      <c r="B33" s="124" t="s">
        <v>176</v>
      </c>
      <c r="C33" s="132"/>
      <c r="D33" s="132"/>
      <c r="E33" s="132"/>
      <c r="F33" s="132"/>
    </row>
    <row r="34" spans="1:6" x14ac:dyDescent="0.2">
      <c r="A34" s="109"/>
      <c r="B34" s="40" t="s">
        <v>174</v>
      </c>
      <c r="C34" s="131">
        <v>1</v>
      </c>
      <c r="D34" s="132" t="s">
        <v>159</v>
      </c>
      <c r="E34" s="46"/>
      <c r="F34" s="133">
        <f>C34*E34</f>
        <v>0</v>
      </c>
    </row>
    <row r="35" spans="1:6" x14ac:dyDescent="0.2">
      <c r="A35" s="109"/>
      <c r="B35" s="41"/>
      <c r="C35" s="51"/>
      <c r="D35" s="20"/>
      <c r="E35" s="35"/>
      <c r="F35" s="36"/>
    </row>
    <row r="36" spans="1:6" s="34" customFormat="1" x14ac:dyDescent="0.2">
      <c r="A36" s="113"/>
      <c r="B36" s="76"/>
      <c r="C36" s="55"/>
      <c r="D36" s="77"/>
      <c r="E36" s="78"/>
      <c r="F36" s="79"/>
    </row>
    <row r="37" spans="1:6" x14ac:dyDescent="0.2">
      <c r="A37" s="109">
        <f>COUNT($A$12:A36)+1</f>
        <v>6</v>
      </c>
      <c r="B37" s="40" t="s">
        <v>177</v>
      </c>
      <c r="C37" s="51"/>
      <c r="D37" s="20"/>
      <c r="E37" s="35"/>
      <c r="F37" s="36"/>
    </row>
    <row r="38" spans="1:6" ht="25.5" x14ac:dyDescent="0.2">
      <c r="A38" s="109"/>
      <c r="B38" s="41" t="s">
        <v>178</v>
      </c>
      <c r="C38" s="51"/>
      <c r="D38" s="20"/>
      <c r="E38" s="35"/>
      <c r="F38" s="36"/>
    </row>
    <row r="39" spans="1:6" x14ac:dyDescent="0.2">
      <c r="A39" s="109"/>
      <c r="B39" s="41"/>
      <c r="C39" s="51">
        <v>6</v>
      </c>
      <c r="D39" s="20" t="s">
        <v>1</v>
      </c>
      <c r="E39" s="46"/>
      <c r="F39" s="35">
        <f>C39*E39</f>
        <v>0</v>
      </c>
    </row>
    <row r="40" spans="1:6" x14ac:dyDescent="0.2">
      <c r="A40" s="109"/>
      <c r="B40" s="41"/>
      <c r="C40" s="51"/>
      <c r="D40" s="20"/>
      <c r="E40" s="35"/>
      <c r="F40" s="35"/>
    </row>
    <row r="41" spans="1:6" x14ac:dyDescent="0.2">
      <c r="A41" s="110"/>
      <c r="B41" s="70"/>
      <c r="C41" s="55"/>
      <c r="D41" s="49"/>
      <c r="E41" s="50"/>
      <c r="F41" s="48"/>
    </row>
    <row r="42" spans="1:6" x14ac:dyDescent="0.2">
      <c r="A42" s="109">
        <f>COUNT($A$12:A41)+1</f>
        <v>7</v>
      </c>
      <c r="B42" s="40" t="s">
        <v>13</v>
      </c>
      <c r="C42" s="51"/>
      <c r="D42" s="20"/>
      <c r="E42" s="35"/>
      <c r="F42" s="36"/>
    </row>
    <row r="43" spans="1:6" ht="51" x14ac:dyDescent="0.2">
      <c r="A43" s="109"/>
      <c r="B43" s="41" t="s">
        <v>127</v>
      </c>
      <c r="C43" s="51"/>
      <c r="D43" s="20"/>
      <c r="E43" s="35"/>
      <c r="F43" s="36"/>
    </row>
    <row r="44" spans="1:6" ht="14.25" x14ac:dyDescent="0.2">
      <c r="A44" s="109"/>
      <c r="B44" s="41"/>
      <c r="C44" s="51">
        <v>3</v>
      </c>
      <c r="D44" s="20" t="s">
        <v>45</v>
      </c>
      <c r="E44" s="46"/>
      <c r="F44" s="35">
        <f>C44*E44</f>
        <v>0</v>
      </c>
    </row>
    <row r="45" spans="1:6" x14ac:dyDescent="0.2">
      <c r="A45" s="111"/>
      <c r="B45" s="71"/>
      <c r="C45" s="52"/>
      <c r="D45" s="53"/>
      <c r="E45" s="54"/>
      <c r="F45" s="54"/>
    </row>
    <row r="46" spans="1:6" x14ac:dyDescent="0.2">
      <c r="A46" s="110"/>
      <c r="B46" s="70"/>
      <c r="C46" s="55"/>
      <c r="D46" s="49"/>
      <c r="E46" s="50"/>
      <c r="F46" s="48"/>
    </row>
    <row r="47" spans="1:6" x14ac:dyDescent="0.2">
      <c r="A47" s="109">
        <f>COUNT($A$12:A46)+1</f>
        <v>8</v>
      </c>
      <c r="B47" s="40" t="s">
        <v>179</v>
      </c>
      <c r="C47" s="51"/>
      <c r="D47" s="20"/>
      <c r="E47" s="35"/>
      <c r="F47" s="36"/>
    </row>
    <row r="48" spans="1:6" ht="38.25" x14ac:dyDescent="0.2">
      <c r="A48" s="109"/>
      <c r="B48" s="41" t="s">
        <v>193</v>
      </c>
      <c r="C48" s="51"/>
      <c r="D48" s="20"/>
      <c r="E48" s="35"/>
      <c r="F48" s="36"/>
    </row>
    <row r="49" spans="1:6" ht="14.25" x14ac:dyDescent="0.2">
      <c r="A49" s="109"/>
      <c r="B49" s="41"/>
      <c r="C49" s="51">
        <v>16</v>
      </c>
      <c r="D49" s="20" t="s">
        <v>45</v>
      </c>
      <c r="E49" s="46"/>
      <c r="F49" s="35">
        <f>C49*E49</f>
        <v>0</v>
      </c>
    </row>
    <row r="50" spans="1:6" x14ac:dyDescent="0.2">
      <c r="A50" s="111"/>
      <c r="B50" s="71"/>
      <c r="C50" s="52"/>
      <c r="D50" s="53"/>
      <c r="E50" s="54"/>
      <c r="F50" s="54"/>
    </row>
    <row r="51" spans="1:6" x14ac:dyDescent="0.2">
      <c r="A51" s="110"/>
      <c r="B51" s="82"/>
      <c r="C51" s="55"/>
      <c r="D51" s="49"/>
      <c r="E51" s="50"/>
      <c r="F51" s="50"/>
    </row>
    <row r="52" spans="1:6" x14ac:dyDescent="0.2">
      <c r="A52" s="109">
        <f>COUNT($A$12:A51)+1</f>
        <v>9</v>
      </c>
      <c r="B52" s="40" t="s">
        <v>19</v>
      </c>
      <c r="C52" s="51"/>
      <c r="D52" s="20"/>
      <c r="E52" s="35"/>
      <c r="F52" s="36"/>
    </row>
    <row r="53" spans="1:6" ht="63.75" x14ac:dyDescent="0.2">
      <c r="A53" s="109"/>
      <c r="B53" s="41" t="s">
        <v>56</v>
      </c>
      <c r="C53" s="51"/>
      <c r="D53" s="135"/>
      <c r="E53" s="135"/>
      <c r="F53" s="36"/>
    </row>
    <row r="54" spans="1:6" ht="14.25" x14ac:dyDescent="0.2">
      <c r="A54" s="109"/>
      <c r="B54" s="40"/>
      <c r="C54" s="51">
        <v>5</v>
      </c>
      <c r="D54" s="20" t="s">
        <v>51</v>
      </c>
      <c r="E54" s="46"/>
      <c r="F54" s="35">
        <f>C54*E54</f>
        <v>0</v>
      </c>
    </row>
    <row r="55" spans="1:6" x14ac:dyDescent="0.2">
      <c r="A55" s="111"/>
      <c r="B55" s="83"/>
      <c r="C55" s="52"/>
      <c r="D55" s="53"/>
      <c r="E55" s="54"/>
      <c r="F55" s="54"/>
    </row>
    <row r="56" spans="1:6" x14ac:dyDescent="0.2">
      <c r="A56" s="110"/>
      <c r="B56" s="70"/>
      <c r="C56" s="55"/>
      <c r="D56" s="49"/>
      <c r="E56" s="50"/>
      <c r="F56" s="48"/>
    </row>
    <row r="57" spans="1:6" x14ac:dyDescent="0.2">
      <c r="A57" s="109">
        <f>COUNT($A$12:A56)+1</f>
        <v>10</v>
      </c>
      <c r="B57" s="40" t="s">
        <v>23</v>
      </c>
      <c r="C57" s="51"/>
      <c r="D57" s="20"/>
      <c r="E57" s="35"/>
      <c r="F57" s="36"/>
    </row>
    <row r="58" spans="1:6" ht="38.25" x14ac:dyDescent="0.2">
      <c r="A58" s="109"/>
      <c r="B58" s="41" t="s">
        <v>44</v>
      </c>
      <c r="C58" s="51"/>
      <c r="D58" s="20"/>
      <c r="E58" s="35"/>
      <c r="F58" s="36"/>
    </row>
    <row r="59" spans="1:6" ht="14.25" x14ac:dyDescent="0.2">
      <c r="A59" s="109"/>
      <c r="B59" s="41"/>
      <c r="C59" s="51">
        <v>20</v>
      </c>
      <c r="D59" s="20" t="s">
        <v>45</v>
      </c>
      <c r="E59" s="46"/>
      <c r="F59" s="35">
        <f>C59*E59</f>
        <v>0</v>
      </c>
    </row>
    <row r="60" spans="1:6" x14ac:dyDescent="0.2">
      <c r="A60" s="111"/>
      <c r="B60" s="71"/>
      <c r="C60" s="52"/>
      <c r="D60" s="53"/>
      <c r="E60" s="54"/>
      <c r="F60" s="54"/>
    </row>
    <row r="61" spans="1:6" x14ac:dyDescent="0.2">
      <c r="A61" s="110"/>
      <c r="B61" s="70"/>
      <c r="C61" s="55"/>
      <c r="D61" s="49"/>
      <c r="E61" s="50"/>
      <c r="F61" s="48"/>
    </row>
    <row r="62" spans="1:6" x14ac:dyDescent="0.2">
      <c r="A62" s="109">
        <f>COUNT($A$12:A61)+1</f>
        <v>11</v>
      </c>
      <c r="B62" s="40" t="s">
        <v>57</v>
      </c>
      <c r="C62" s="51"/>
      <c r="D62" s="37"/>
      <c r="E62" s="38"/>
      <c r="F62" s="36"/>
    </row>
    <row r="63" spans="1:6" ht="51" x14ac:dyDescent="0.2">
      <c r="A63" s="109"/>
      <c r="B63" s="41" t="s">
        <v>58</v>
      </c>
      <c r="C63" s="51"/>
      <c r="D63" s="37"/>
      <c r="E63" s="38"/>
      <c r="F63" s="36"/>
    </row>
    <row r="64" spans="1:6" ht="14.25" x14ac:dyDescent="0.2">
      <c r="A64" s="109"/>
      <c r="B64" s="41"/>
      <c r="C64" s="51">
        <v>260</v>
      </c>
      <c r="D64" s="37" t="s">
        <v>51</v>
      </c>
      <c r="E64" s="47"/>
      <c r="F64" s="35">
        <f>C64*E64</f>
        <v>0</v>
      </c>
    </row>
    <row r="65" spans="1:6" x14ac:dyDescent="0.2">
      <c r="A65" s="111"/>
      <c r="B65" s="71"/>
      <c r="C65" s="52"/>
      <c r="D65" s="80"/>
      <c r="E65" s="81"/>
      <c r="F65" s="54"/>
    </row>
    <row r="66" spans="1:6" x14ac:dyDescent="0.2">
      <c r="A66" s="110"/>
      <c r="B66" s="70"/>
      <c r="C66" s="55"/>
      <c r="D66" s="49"/>
      <c r="E66" s="50"/>
      <c r="F66" s="48"/>
    </row>
    <row r="67" spans="1:6" ht="25.5" x14ac:dyDescent="0.2">
      <c r="A67" s="109">
        <f>COUNT($A$12:A66)+1</f>
        <v>12</v>
      </c>
      <c r="B67" s="40" t="s">
        <v>59</v>
      </c>
      <c r="C67" s="51"/>
      <c r="D67" s="20"/>
      <c r="E67" s="35"/>
      <c r="F67" s="36"/>
    </row>
    <row r="68" spans="1:6" ht="51" x14ac:dyDescent="0.2">
      <c r="A68" s="109"/>
      <c r="B68" s="41" t="s">
        <v>60</v>
      </c>
      <c r="C68" s="51"/>
      <c r="D68" s="20"/>
      <c r="E68" s="35"/>
      <c r="F68" s="36"/>
    </row>
    <row r="69" spans="1:6" ht="14.25" x14ac:dyDescent="0.2">
      <c r="A69" s="109"/>
      <c r="B69" s="41"/>
      <c r="C69" s="51">
        <v>260</v>
      </c>
      <c r="D69" s="37" t="s">
        <v>51</v>
      </c>
      <c r="E69" s="47"/>
      <c r="F69" s="35">
        <f>C69*E69</f>
        <v>0</v>
      </c>
    </row>
    <row r="70" spans="1:6" x14ac:dyDescent="0.2">
      <c r="A70" s="111"/>
      <c r="B70" s="71"/>
      <c r="C70" s="52"/>
      <c r="D70" s="80"/>
      <c r="E70" s="81"/>
      <c r="F70" s="54"/>
    </row>
    <row r="71" spans="1:6" x14ac:dyDescent="0.2">
      <c r="A71" s="110"/>
      <c r="B71" s="70"/>
      <c r="C71" s="55"/>
      <c r="D71" s="49"/>
      <c r="E71" s="50"/>
      <c r="F71" s="48"/>
    </row>
    <row r="72" spans="1:6" x14ac:dyDescent="0.2">
      <c r="A72" s="109">
        <f>COUNT($A$12:A71)+1</f>
        <v>13</v>
      </c>
      <c r="B72" s="84" t="s">
        <v>61</v>
      </c>
      <c r="C72" s="51"/>
      <c r="D72" s="59"/>
      <c r="E72" s="60"/>
      <c r="F72" s="61"/>
    </row>
    <row r="73" spans="1:6" ht="51" x14ac:dyDescent="0.2">
      <c r="A73" s="109"/>
      <c r="B73" s="41" t="s">
        <v>62</v>
      </c>
      <c r="C73" s="51"/>
      <c r="D73" s="59"/>
      <c r="E73" s="60"/>
      <c r="F73" s="60"/>
    </row>
    <row r="74" spans="1:6" ht="14.25" x14ac:dyDescent="0.2">
      <c r="A74" s="109"/>
      <c r="B74" s="41"/>
      <c r="C74" s="51">
        <v>35</v>
      </c>
      <c r="D74" s="20" t="s">
        <v>45</v>
      </c>
      <c r="E74" s="46"/>
      <c r="F74" s="35">
        <f>E74*C74</f>
        <v>0</v>
      </c>
    </row>
    <row r="75" spans="1:6" x14ac:dyDescent="0.2">
      <c r="A75" s="111"/>
      <c r="B75" s="71"/>
      <c r="C75" s="52"/>
      <c r="D75" s="53"/>
      <c r="E75" s="54"/>
      <c r="F75" s="54"/>
    </row>
    <row r="76" spans="1:6" x14ac:dyDescent="0.2">
      <c r="A76" s="110"/>
      <c r="B76" s="70"/>
      <c r="C76" s="55"/>
      <c r="D76" s="49"/>
      <c r="E76" s="50"/>
      <c r="F76" s="48"/>
    </row>
    <row r="77" spans="1:6" x14ac:dyDescent="0.2">
      <c r="A77" s="109">
        <f>COUNT($A$12:A76)+1</f>
        <v>14</v>
      </c>
      <c r="B77" s="85" t="s">
        <v>63</v>
      </c>
      <c r="C77" s="51"/>
      <c r="D77" s="20"/>
      <c r="E77" s="35"/>
      <c r="F77" s="36"/>
    </row>
    <row r="78" spans="1:6" ht="63.75" x14ac:dyDescent="0.2">
      <c r="A78" s="109"/>
      <c r="B78" s="41" t="s">
        <v>64</v>
      </c>
      <c r="C78" s="51"/>
      <c r="D78" s="20"/>
      <c r="E78" s="35"/>
      <c r="F78" s="36"/>
    </row>
    <row r="79" spans="1:6" x14ac:dyDescent="0.2">
      <c r="A79" s="109"/>
      <c r="B79" s="41"/>
      <c r="C79" s="51"/>
      <c r="D79" s="20"/>
      <c r="E79" s="35"/>
      <c r="F79" s="36"/>
    </row>
    <row r="80" spans="1:6" ht="14.25" x14ac:dyDescent="0.2">
      <c r="A80" s="109"/>
      <c r="B80" s="41"/>
      <c r="C80" s="51">
        <v>15</v>
      </c>
      <c r="D80" s="20" t="s">
        <v>45</v>
      </c>
      <c r="E80" s="46"/>
      <c r="F80" s="35">
        <f>E80*C80</f>
        <v>0</v>
      </c>
    </row>
    <row r="81" spans="1:6" x14ac:dyDescent="0.2">
      <c r="A81" s="111"/>
      <c r="B81" s="71"/>
      <c r="C81" s="52"/>
      <c r="D81" s="53"/>
      <c r="E81" s="54"/>
      <c r="F81" s="54"/>
    </row>
    <row r="82" spans="1:6" x14ac:dyDescent="0.2">
      <c r="A82" s="110"/>
      <c r="B82" s="70"/>
      <c r="C82" s="55"/>
      <c r="D82" s="49"/>
      <c r="E82" s="50"/>
      <c r="F82" s="50"/>
    </row>
    <row r="83" spans="1:6" x14ac:dyDescent="0.2">
      <c r="A83" s="109">
        <f>COUNT($A$12:A80)+1</f>
        <v>15</v>
      </c>
      <c r="B83" s="63" t="s">
        <v>65</v>
      </c>
      <c r="C83" s="51"/>
      <c r="D83" s="20"/>
      <c r="E83" s="35"/>
      <c r="F83" s="36"/>
    </row>
    <row r="84" spans="1:6" ht="38.25" x14ac:dyDescent="0.2">
      <c r="A84" s="109"/>
      <c r="B84" s="41" t="s">
        <v>66</v>
      </c>
      <c r="C84" s="51"/>
      <c r="D84" s="20"/>
      <c r="E84" s="35"/>
      <c r="F84" s="36"/>
    </row>
    <row r="85" spans="1:6" ht="14.25" x14ac:dyDescent="0.2">
      <c r="A85" s="109"/>
      <c r="B85" s="41"/>
      <c r="C85" s="51">
        <v>45</v>
      </c>
      <c r="D85" s="20" t="s">
        <v>45</v>
      </c>
      <c r="E85" s="46"/>
      <c r="F85" s="35">
        <f>E85*C85</f>
        <v>0</v>
      </c>
    </row>
    <row r="86" spans="1:6" x14ac:dyDescent="0.2">
      <c r="A86" s="111"/>
      <c r="B86" s="71"/>
      <c r="C86" s="52"/>
      <c r="D86" s="53"/>
      <c r="E86" s="54"/>
      <c r="F86" s="54"/>
    </row>
    <row r="87" spans="1:6" x14ac:dyDescent="0.2">
      <c r="A87" s="110"/>
      <c r="B87" s="70"/>
      <c r="C87" s="55"/>
      <c r="D87" s="49"/>
      <c r="E87" s="50"/>
      <c r="F87" s="48"/>
    </row>
    <row r="88" spans="1:6" x14ac:dyDescent="0.2">
      <c r="A88" s="109">
        <f>COUNT($A$12:A87)+1</f>
        <v>16</v>
      </c>
      <c r="B88" s="86" t="s">
        <v>67</v>
      </c>
      <c r="C88" s="51"/>
      <c r="D88" s="20"/>
      <c r="E88" s="35"/>
      <c r="F88" s="36"/>
    </row>
    <row r="89" spans="1:6" ht="63.75" x14ac:dyDescent="0.2">
      <c r="A89" s="109"/>
      <c r="B89" s="41" t="s">
        <v>68</v>
      </c>
      <c r="C89" s="51"/>
      <c r="D89" s="20"/>
      <c r="E89" s="35"/>
      <c r="F89" s="36"/>
    </row>
    <row r="90" spans="1:6" ht="14.25" x14ac:dyDescent="0.2">
      <c r="A90" s="109"/>
      <c r="B90" s="87"/>
      <c r="C90" s="51">
        <v>35</v>
      </c>
      <c r="D90" s="20" t="s">
        <v>45</v>
      </c>
      <c r="E90" s="46"/>
      <c r="F90" s="35">
        <f>E90*C90</f>
        <v>0</v>
      </c>
    </row>
    <row r="91" spans="1:6" x14ac:dyDescent="0.2">
      <c r="A91" s="111"/>
      <c r="B91" s="88"/>
      <c r="C91" s="52"/>
      <c r="D91" s="53"/>
      <c r="E91" s="54"/>
      <c r="F91" s="54"/>
    </row>
    <row r="92" spans="1:6" x14ac:dyDescent="0.2">
      <c r="A92" s="110"/>
      <c r="B92" s="89"/>
      <c r="C92" s="55"/>
      <c r="D92" s="49"/>
      <c r="E92" s="50"/>
      <c r="F92" s="50"/>
    </row>
    <row r="93" spans="1:6" x14ac:dyDescent="0.2">
      <c r="A93" s="109">
        <f>COUNT($A$12:A92)+1</f>
        <v>17</v>
      </c>
      <c r="B93" s="90" t="s">
        <v>69</v>
      </c>
      <c r="C93" s="51"/>
      <c r="D93" s="20"/>
      <c r="E93" s="35"/>
      <c r="F93" s="35"/>
    </row>
    <row r="94" spans="1:6" ht="63.75" x14ac:dyDescent="0.2">
      <c r="A94" s="109"/>
      <c r="B94" s="41" t="s">
        <v>70</v>
      </c>
      <c r="C94" s="51"/>
      <c r="D94" s="20"/>
      <c r="E94" s="35"/>
      <c r="F94" s="35"/>
    </row>
    <row r="95" spans="1:6" ht="14.25" x14ac:dyDescent="0.2">
      <c r="A95" s="109"/>
      <c r="B95" s="87"/>
      <c r="C95" s="51">
        <v>30</v>
      </c>
      <c r="D95" s="20" t="s">
        <v>45</v>
      </c>
      <c r="E95" s="46"/>
      <c r="F95" s="35">
        <f>E95*C95</f>
        <v>0</v>
      </c>
    </row>
    <row r="96" spans="1:6" x14ac:dyDescent="0.2">
      <c r="A96" s="111"/>
      <c r="B96" s="88"/>
      <c r="C96" s="52"/>
      <c r="D96" s="53"/>
      <c r="E96" s="54"/>
      <c r="F96" s="54"/>
    </row>
    <row r="97" spans="1:6" x14ac:dyDescent="0.2">
      <c r="A97" s="110"/>
      <c r="B97" s="70"/>
      <c r="C97" s="55"/>
      <c r="D97" s="49"/>
      <c r="E97" s="50"/>
      <c r="F97" s="48"/>
    </row>
    <row r="98" spans="1:6" x14ac:dyDescent="0.2">
      <c r="A98" s="109">
        <f>COUNT($A$12:A97)+1</f>
        <v>18</v>
      </c>
      <c r="B98" s="91" t="s">
        <v>71</v>
      </c>
      <c r="C98" s="51"/>
      <c r="D98" s="20"/>
      <c r="E98" s="35"/>
      <c r="F98" s="36"/>
    </row>
    <row r="99" spans="1:6" ht="25.5" x14ac:dyDescent="0.2">
      <c r="A99" s="109"/>
      <c r="B99" s="92" t="s">
        <v>72</v>
      </c>
      <c r="C99" s="51"/>
      <c r="D99" s="20"/>
      <c r="E99" s="35"/>
      <c r="F99" s="36"/>
    </row>
    <row r="100" spans="1:6" ht="14.25" x14ac:dyDescent="0.2">
      <c r="A100" s="109"/>
      <c r="B100" s="92"/>
      <c r="C100" s="51">
        <v>5</v>
      </c>
      <c r="D100" s="20" t="s">
        <v>51</v>
      </c>
      <c r="E100" s="46"/>
      <c r="F100" s="35">
        <f>E100*C100</f>
        <v>0</v>
      </c>
    </row>
    <row r="101" spans="1:6" x14ac:dyDescent="0.2">
      <c r="A101" s="111"/>
      <c r="B101" s="93"/>
      <c r="C101" s="52"/>
      <c r="D101" s="53"/>
      <c r="E101" s="54"/>
      <c r="F101" s="54"/>
    </row>
    <row r="102" spans="1:6" x14ac:dyDescent="0.2">
      <c r="A102" s="110"/>
      <c r="B102" s="70"/>
      <c r="C102" s="55"/>
      <c r="D102" s="49"/>
      <c r="E102" s="50"/>
      <c r="F102" s="48"/>
    </row>
    <row r="103" spans="1:6" x14ac:dyDescent="0.2">
      <c r="A103" s="109">
        <f>COUNT($A$12:A102)+1</f>
        <v>19</v>
      </c>
      <c r="B103" s="94" t="s">
        <v>73</v>
      </c>
      <c r="C103" s="51"/>
      <c r="D103" s="20"/>
      <c r="E103" s="35"/>
      <c r="F103" s="36"/>
    </row>
    <row r="104" spans="1:6" ht="51" x14ac:dyDescent="0.2">
      <c r="A104" s="109"/>
      <c r="B104" s="41" t="s">
        <v>74</v>
      </c>
      <c r="C104" s="51"/>
      <c r="D104" s="20"/>
      <c r="E104" s="35"/>
      <c r="F104" s="36"/>
    </row>
    <row r="105" spans="1:6" ht="14.25" x14ac:dyDescent="0.2">
      <c r="A105" s="109"/>
      <c r="B105" s="41"/>
      <c r="C105" s="51">
        <v>5</v>
      </c>
      <c r="D105" s="20" t="s">
        <v>51</v>
      </c>
      <c r="E105" s="46"/>
      <c r="F105" s="35">
        <f>C105*E105</f>
        <v>0</v>
      </c>
    </row>
    <row r="106" spans="1:6" x14ac:dyDescent="0.2">
      <c r="A106" s="111"/>
      <c r="B106" s="71"/>
      <c r="C106" s="52"/>
      <c r="D106" s="53"/>
      <c r="E106" s="54"/>
      <c r="F106" s="54"/>
    </row>
    <row r="107" spans="1:6" x14ac:dyDescent="0.2">
      <c r="A107" s="110"/>
      <c r="B107" s="70"/>
      <c r="C107" s="55"/>
      <c r="D107" s="49"/>
      <c r="E107" s="50"/>
      <c r="F107" s="50"/>
    </row>
    <row r="108" spans="1:6" x14ac:dyDescent="0.2">
      <c r="A108" s="109">
        <f>COUNT($A$12:A107)+1</f>
        <v>20</v>
      </c>
      <c r="B108" s="94" t="s">
        <v>112</v>
      </c>
      <c r="C108" s="51"/>
      <c r="D108" s="20"/>
      <c r="E108" s="35"/>
      <c r="F108" s="35"/>
    </row>
    <row r="109" spans="1:6" ht="63.75" x14ac:dyDescent="0.2">
      <c r="A109" s="109"/>
      <c r="B109" s="41" t="s">
        <v>75</v>
      </c>
      <c r="C109" s="51"/>
      <c r="D109" s="20"/>
      <c r="E109" s="35"/>
      <c r="F109" s="35"/>
    </row>
    <row r="110" spans="1:6" ht="14.25" x14ac:dyDescent="0.2">
      <c r="A110" s="109"/>
      <c r="B110" s="41"/>
      <c r="C110" s="51">
        <v>5</v>
      </c>
      <c r="D110" s="20" t="s">
        <v>51</v>
      </c>
      <c r="E110" s="46"/>
      <c r="F110" s="35">
        <f>C110*E110</f>
        <v>0</v>
      </c>
    </row>
    <row r="111" spans="1:6" x14ac:dyDescent="0.2">
      <c r="A111" s="111"/>
      <c r="B111" s="71"/>
      <c r="C111" s="52"/>
      <c r="D111" s="53"/>
      <c r="E111" s="54"/>
      <c r="F111" s="54"/>
    </row>
    <row r="112" spans="1:6" x14ac:dyDescent="0.2">
      <c r="A112" s="110"/>
      <c r="B112" s="70"/>
      <c r="C112" s="55"/>
      <c r="D112" s="49"/>
      <c r="E112" s="50"/>
      <c r="F112" s="50"/>
    </row>
    <row r="113" spans="1:6" x14ac:dyDescent="0.2">
      <c r="A113" s="109">
        <f>COUNT($A$12:A112)+1</f>
        <v>21</v>
      </c>
      <c r="B113" s="40" t="s">
        <v>21</v>
      </c>
      <c r="C113" s="51"/>
      <c r="D113" s="20"/>
      <c r="E113" s="35"/>
      <c r="F113" s="35"/>
    </row>
    <row r="114" spans="1:6" ht="63.75" x14ac:dyDescent="0.2">
      <c r="A114" s="109"/>
      <c r="B114" s="41" t="s">
        <v>76</v>
      </c>
      <c r="C114" s="51"/>
      <c r="D114" s="20"/>
      <c r="E114" s="35"/>
      <c r="F114" s="35"/>
    </row>
    <row r="115" spans="1:6" ht="14.25" x14ac:dyDescent="0.2">
      <c r="A115" s="109"/>
      <c r="B115" s="41"/>
      <c r="C115" s="51">
        <v>3</v>
      </c>
      <c r="D115" s="20" t="s">
        <v>51</v>
      </c>
      <c r="E115" s="46"/>
      <c r="F115" s="35">
        <f>C115*E115</f>
        <v>0</v>
      </c>
    </row>
    <row r="116" spans="1:6" x14ac:dyDescent="0.2">
      <c r="A116" s="111"/>
      <c r="B116" s="71"/>
      <c r="C116" s="52"/>
      <c r="D116" s="53"/>
      <c r="E116" s="54"/>
      <c r="F116" s="54"/>
    </row>
    <row r="117" spans="1:6" x14ac:dyDescent="0.2">
      <c r="A117" s="110"/>
      <c r="B117" s="70"/>
      <c r="C117" s="55"/>
      <c r="D117" s="49"/>
      <c r="E117" s="50"/>
      <c r="F117" s="50"/>
    </row>
    <row r="118" spans="1:6" x14ac:dyDescent="0.2">
      <c r="A118" s="109">
        <f>COUNT($A$12:A117)+1</f>
        <v>22</v>
      </c>
      <c r="B118" s="40" t="s">
        <v>22</v>
      </c>
      <c r="C118" s="51"/>
      <c r="D118" s="20"/>
      <c r="E118" s="35"/>
      <c r="F118" s="35"/>
    </row>
    <row r="119" spans="1:6" ht="38.25" x14ac:dyDescent="0.2">
      <c r="A119" s="109"/>
      <c r="B119" s="41" t="s">
        <v>77</v>
      </c>
      <c r="C119" s="51"/>
      <c r="D119" s="20"/>
      <c r="E119" s="35"/>
      <c r="F119" s="35"/>
    </row>
    <row r="120" spans="1:6" ht="14.25" x14ac:dyDescent="0.2">
      <c r="A120" s="114"/>
      <c r="B120" s="41"/>
      <c r="C120" s="51">
        <v>10</v>
      </c>
      <c r="D120" s="20" t="s">
        <v>45</v>
      </c>
      <c r="E120" s="46"/>
      <c r="F120" s="35">
        <f>C120*E120</f>
        <v>0</v>
      </c>
    </row>
    <row r="121" spans="1:6" x14ac:dyDescent="0.2">
      <c r="A121" s="115"/>
      <c r="B121" s="71"/>
      <c r="C121" s="52"/>
      <c r="D121" s="53"/>
      <c r="E121" s="54"/>
      <c r="F121" s="54"/>
    </row>
    <row r="122" spans="1:6" x14ac:dyDescent="0.2">
      <c r="A122" s="116"/>
      <c r="B122" s="70"/>
      <c r="C122" s="55"/>
      <c r="D122" s="49"/>
      <c r="E122" s="50"/>
      <c r="F122" s="48"/>
    </row>
    <row r="123" spans="1:6" x14ac:dyDescent="0.2">
      <c r="A123" s="109">
        <f>COUNT($A$12:A122)+1</f>
        <v>23</v>
      </c>
      <c r="B123" s="40" t="s">
        <v>78</v>
      </c>
      <c r="C123" s="51"/>
      <c r="D123" s="20"/>
      <c r="E123" s="35"/>
      <c r="F123" s="36"/>
    </row>
    <row r="124" spans="1:6" ht="38.25" x14ac:dyDescent="0.2">
      <c r="A124" s="114"/>
      <c r="B124" s="41" t="s">
        <v>79</v>
      </c>
      <c r="C124" s="51"/>
      <c r="D124" s="20"/>
      <c r="E124" s="35"/>
      <c r="F124" s="36"/>
    </row>
    <row r="125" spans="1:6" ht="14.25" x14ac:dyDescent="0.2">
      <c r="A125" s="114"/>
      <c r="B125" s="41"/>
      <c r="C125" s="51">
        <v>3</v>
      </c>
      <c r="D125" s="20" t="s">
        <v>51</v>
      </c>
      <c r="E125" s="46"/>
      <c r="F125" s="35">
        <f>C125*E125</f>
        <v>0</v>
      </c>
    </row>
    <row r="126" spans="1:6" x14ac:dyDescent="0.2">
      <c r="A126" s="115"/>
      <c r="B126" s="71"/>
      <c r="C126" s="52"/>
      <c r="D126" s="53"/>
      <c r="E126" s="54"/>
      <c r="F126" s="54"/>
    </row>
    <row r="127" spans="1:6" x14ac:dyDescent="0.2">
      <c r="A127" s="116"/>
      <c r="B127" s="70"/>
      <c r="C127" s="55"/>
      <c r="D127" s="49"/>
      <c r="E127" s="50"/>
      <c r="F127" s="50"/>
    </row>
    <row r="128" spans="1:6" x14ac:dyDescent="0.2">
      <c r="A128" s="109">
        <f>COUNT($A$12:A127)+1</f>
        <v>24</v>
      </c>
      <c r="B128" s="95" t="s">
        <v>80</v>
      </c>
      <c r="C128" s="51"/>
      <c r="D128" s="20"/>
      <c r="E128" s="35"/>
      <c r="F128" s="35"/>
    </row>
    <row r="129" spans="1:6" ht="25.5" x14ac:dyDescent="0.2">
      <c r="A129" s="114"/>
      <c r="B129" s="41" t="s">
        <v>81</v>
      </c>
      <c r="C129" s="51"/>
      <c r="D129" s="20"/>
      <c r="E129" s="35"/>
      <c r="F129" s="35"/>
    </row>
    <row r="130" spans="1:6" x14ac:dyDescent="0.2">
      <c r="A130" s="114"/>
      <c r="B130" s="96"/>
      <c r="C130" s="51">
        <v>5</v>
      </c>
      <c r="D130" s="20" t="s">
        <v>1</v>
      </c>
      <c r="E130" s="46"/>
      <c r="F130" s="35">
        <f>+E130*C130</f>
        <v>0</v>
      </c>
    </row>
    <row r="131" spans="1:6" x14ac:dyDescent="0.2">
      <c r="A131" s="115"/>
      <c r="B131" s="97"/>
      <c r="C131" s="52"/>
      <c r="D131" s="53"/>
      <c r="E131" s="54"/>
      <c r="F131" s="54"/>
    </row>
    <row r="132" spans="1:6" x14ac:dyDescent="0.2">
      <c r="A132" s="116"/>
      <c r="B132" s="70"/>
      <c r="C132" s="55"/>
      <c r="D132" s="49"/>
      <c r="E132" s="50"/>
      <c r="F132" s="48"/>
    </row>
    <row r="133" spans="1:6" x14ac:dyDescent="0.2">
      <c r="A133" s="109">
        <f>COUNT($A$12:A132)+1</f>
        <v>25</v>
      </c>
      <c r="B133" s="40" t="s">
        <v>14</v>
      </c>
      <c r="C133" s="51"/>
      <c r="D133" s="20"/>
      <c r="E133" s="35"/>
      <c r="F133" s="36"/>
    </row>
    <row r="134" spans="1:6" ht="38.25" x14ac:dyDescent="0.2">
      <c r="A134" s="114"/>
      <c r="B134" s="41" t="s">
        <v>16</v>
      </c>
      <c r="C134" s="51"/>
      <c r="D134" s="20"/>
      <c r="E134" s="35"/>
      <c r="F134" s="36"/>
    </row>
    <row r="135" spans="1:6" ht="14.25" x14ac:dyDescent="0.2">
      <c r="A135" s="114"/>
      <c r="B135" s="41"/>
      <c r="C135" s="51">
        <v>75</v>
      </c>
      <c r="D135" s="20" t="s">
        <v>51</v>
      </c>
      <c r="E135" s="46"/>
      <c r="F135" s="35">
        <f>C135*E135</f>
        <v>0</v>
      </c>
    </row>
    <row r="136" spans="1:6" x14ac:dyDescent="0.2">
      <c r="A136" s="115"/>
      <c r="B136" s="71"/>
      <c r="C136" s="52"/>
      <c r="D136" s="53"/>
      <c r="E136" s="54"/>
      <c r="F136" s="54"/>
    </row>
    <row r="137" spans="1:6" s="34" customFormat="1" x14ac:dyDescent="0.2">
      <c r="A137" s="113"/>
      <c r="B137" s="70"/>
      <c r="C137" s="55"/>
      <c r="D137" s="49"/>
      <c r="E137" s="50"/>
      <c r="F137" s="48"/>
    </row>
    <row r="138" spans="1:6" x14ac:dyDescent="0.2">
      <c r="A138" s="109">
        <f>COUNT($A$12:A137)+1</f>
        <v>26</v>
      </c>
      <c r="B138" s="40" t="s">
        <v>15</v>
      </c>
      <c r="C138" s="51"/>
      <c r="D138" s="20"/>
      <c r="E138" s="35"/>
      <c r="F138" s="36"/>
    </row>
    <row r="139" spans="1:6" ht="38.25" x14ac:dyDescent="0.2">
      <c r="A139" s="114"/>
      <c r="B139" s="41" t="s">
        <v>39</v>
      </c>
      <c r="C139" s="51"/>
      <c r="D139" s="20"/>
      <c r="E139" s="35"/>
      <c r="F139" s="36"/>
    </row>
    <row r="140" spans="1:6" ht="14.25" x14ac:dyDescent="0.2">
      <c r="A140" s="114"/>
      <c r="B140" s="41"/>
      <c r="C140" s="51">
        <v>615</v>
      </c>
      <c r="D140" s="20" t="s">
        <v>51</v>
      </c>
      <c r="E140" s="46"/>
      <c r="F140" s="35">
        <f>C140*E140</f>
        <v>0</v>
      </c>
    </row>
    <row r="141" spans="1:6" x14ac:dyDescent="0.2">
      <c r="A141" s="115"/>
      <c r="B141" s="71"/>
      <c r="C141" s="52"/>
      <c r="D141" s="53"/>
      <c r="E141" s="54"/>
      <c r="F141" s="54"/>
    </row>
    <row r="142" spans="1:6" x14ac:dyDescent="0.2">
      <c r="A142" s="116"/>
      <c r="B142" s="70"/>
      <c r="C142" s="55"/>
      <c r="D142" s="49"/>
      <c r="E142" s="50"/>
      <c r="F142" s="48"/>
    </row>
    <row r="143" spans="1:6" x14ac:dyDescent="0.2">
      <c r="A143" s="109">
        <f>COUNT($A$12:A142)+1</f>
        <v>27</v>
      </c>
      <c r="B143" s="40" t="s">
        <v>17</v>
      </c>
      <c r="C143" s="51"/>
      <c r="D143" s="20"/>
      <c r="E143" s="35"/>
      <c r="F143" s="36"/>
    </row>
    <row r="144" spans="1:6" ht="63.75" x14ac:dyDescent="0.2">
      <c r="A144" s="114"/>
      <c r="B144" s="41" t="s">
        <v>170</v>
      </c>
      <c r="C144" s="51"/>
      <c r="D144" s="20"/>
      <c r="E144" s="35"/>
      <c r="F144" s="36"/>
    </row>
    <row r="145" spans="1:6" ht="14.25" x14ac:dyDescent="0.2">
      <c r="A145" s="114"/>
      <c r="B145" s="41" t="s">
        <v>82</v>
      </c>
      <c r="C145" s="51">
        <v>20</v>
      </c>
      <c r="D145" s="20" t="s">
        <v>51</v>
      </c>
      <c r="E145" s="46"/>
      <c r="F145" s="35">
        <f>C145*E145</f>
        <v>0</v>
      </c>
    </row>
    <row r="146" spans="1:6" x14ac:dyDescent="0.2">
      <c r="A146" s="115"/>
      <c r="B146" s="71"/>
      <c r="C146" s="52"/>
      <c r="D146" s="53"/>
      <c r="E146" s="54"/>
      <c r="F146" s="54"/>
    </row>
    <row r="147" spans="1:6" s="34" customFormat="1" x14ac:dyDescent="0.2">
      <c r="A147" s="113"/>
      <c r="B147" s="70"/>
      <c r="C147" s="55"/>
      <c r="D147" s="49"/>
      <c r="E147" s="50"/>
      <c r="F147" s="48"/>
    </row>
    <row r="148" spans="1:6" x14ac:dyDescent="0.2">
      <c r="A148" s="109">
        <f>COUNT($A$12:A147)+1</f>
        <v>28</v>
      </c>
      <c r="B148" s="40" t="s">
        <v>83</v>
      </c>
      <c r="C148" s="51"/>
      <c r="D148" s="20"/>
      <c r="E148" s="35"/>
      <c r="F148" s="35"/>
    </row>
    <row r="149" spans="1:6" ht="38.25" x14ac:dyDescent="0.2">
      <c r="A149" s="114"/>
      <c r="B149" s="41" t="s">
        <v>84</v>
      </c>
      <c r="C149" s="51"/>
      <c r="D149" s="20"/>
      <c r="E149" s="35"/>
      <c r="F149" s="35"/>
    </row>
    <row r="150" spans="1:6" x14ac:dyDescent="0.2">
      <c r="A150" s="114"/>
      <c r="B150" s="41"/>
      <c r="C150" s="51">
        <v>4</v>
      </c>
      <c r="D150" s="20" t="s">
        <v>43</v>
      </c>
      <c r="E150" s="46"/>
      <c r="F150" s="35">
        <f>C150*E150</f>
        <v>0</v>
      </c>
    </row>
    <row r="151" spans="1:6" x14ac:dyDescent="0.2">
      <c r="A151" s="115"/>
      <c r="B151" s="71"/>
      <c r="C151" s="52"/>
      <c r="D151" s="53"/>
      <c r="E151" s="54"/>
      <c r="F151" s="54"/>
    </row>
    <row r="152" spans="1:6" x14ac:dyDescent="0.2">
      <c r="A152" s="116"/>
      <c r="B152" s="70"/>
      <c r="C152" s="55"/>
      <c r="D152" s="49"/>
      <c r="E152" s="50"/>
      <c r="F152" s="50"/>
    </row>
    <row r="153" spans="1:6" x14ac:dyDescent="0.2">
      <c r="A153" s="109">
        <f>COUNT($A$12:A152)+1</f>
        <v>29</v>
      </c>
      <c r="B153" s="40" t="s">
        <v>85</v>
      </c>
      <c r="C153" s="51"/>
      <c r="D153" s="20"/>
      <c r="E153" s="35"/>
      <c r="F153" s="35"/>
    </row>
    <row r="154" spans="1:6" ht="25.5" x14ac:dyDescent="0.2">
      <c r="A154" s="114"/>
      <c r="B154" s="41" t="s">
        <v>86</v>
      </c>
      <c r="C154" s="51"/>
      <c r="D154" s="20"/>
      <c r="E154" s="35"/>
      <c r="F154" s="35"/>
    </row>
    <row r="155" spans="1:6" ht="14.25" x14ac:dyDescent="0.2">
      <c r="A155" s="114"/>
      <c r="B155" s="41"/>
      <c r="C155" s="51">
        <v>50</v>
      </c>
      <c r="D155" s="20" t="s">
        <v>45</v>
      </c>
      <c r="E155" s="46"/>
      <c r="F155" s="35">
        <f>C155*E155</f>
        <v>0</v>
      </c>
    </row>
    <row r="156" spans="1:6" x14ac:dyDescent="0.2">
      <c r="A156" s="115"/>
      <c r="B156" s="71"/>
      <c r="C156" s="52"/>
      <c r="D156" s="53"/>
      <c r="E156" s="54"/>
      <c r="F156" s="54"/>
    </row>
    <row r="157" spans="1:6" x14ac:dyDescent="0.2">
      <c r="A157" s="116"/>
      <c r="B157" s="70"/>
      <c r="C157" s="55"/>
      <c r="D157" s="49"/>
      <c r="E157" s="50"/>
      <c r="F157" s="48"/>
    </row>
    <row r="158" spans="1:6" x14ac:dyDescent="0.2">
      <c r="A158" s="109">
        <f>COUNT($A$12:A157)+1</f>
        <v>30</v>
      </c>
      <c r="B158" s="40" t="s">
        <v>18</v>
      </c>
      <c r="C158" s="51"/>
      <c r="D158" s="20"/>
      <c r="E158" s="35"/>
      <c r="F158" s="36"/>
    </row>
    <row r="159" spans="1:6" ht="25.5" x14ac:dyDescent="0.2">
      <c r="A159" s="114"/>
      <c r="B159" s="41" t="s">
        <v>128</v>
      </c>
      <c r="C159" s="51"/>
      <c r="D159" s="20"/>
      <c r="E159" s="35"/>
      <c r="F159" s="36"/>
    </row>
    <row r="160" spans="1:6" ht="14.25" x14ac:dyDescent="0.2">
      <c r="A160" s="114"/>
      <c r="B160" s="41"/>
      <c r="C160" s="51">
        <v>40</v>
      </c>
      <c r="D160" s="20" t="s">
        <v>45</v>
      </c>
      <c r="E160" s="46"/>
      <c r="F160" s="35">
        <f>C160*E160</f>
        <v>0</v>
      </c>
    </row>
    <row r="161" spans="1:6" x14ac:dyDescent="0.2">
      <c r="A161" s="115"/>
      <c r="B161" s="71"/>
      <c r="C161" s="52"/>
      <c r="D161" s="53"/>
      <c r="E161" s="54"/>
      <c r="F161" s="54"/>
    </row>
    <row r="162" spans="1:6" x14ac:dyDescent="0.2">
      <c r="A162" s="116"/>
      <c r="B162" s="70"/>
      <c r="C162" s="55"/>
      <c r="D162" s="49"/>
      <c r="E162" s="50"/>
      <c r="F162" s="48"/>
    </row>
    <row r="163" spans="1:6" x14ac:dyDescent="0.2">
      <c r="A163" s="109">
        <f>COUNT($A$12:A162)+1</f>
        <v>31</v>
      </c>
      <c r="B163" s="40" t="s">
        <v>129</v>
      </c>
      <c r="C163" s="51"/>
      <c r="D163" s="37"/>
      <c r="E163" s="38"/>
      <c r="F163" s="39"/>
    </row>
    <row r="164" spans="1:6" ht="63.75" x14ac:dyDescent="0.2">
      <c r="A164" s="114"/>
      <c r="B164" s="41" t="s">
        <v>113</v>
      </c>
      <c r="C164" s="51"/>
      <c r="D164" s="37"/>
      <c r="E164" s="38"/>
      <c r="F164" s="39"/>
    </row>
    <row r="165" spans="1:6" ht="25.5" x14ac:dyDescent="0.2">
      <c r="A165" s="114"/>
      <c r="B165" s="41" t="s">
        <v>87</v>
      </c>
      <c r="C165" s="51">
        <v>620</v>
      </c>
      <c r="D165" s="37" t="s">
        <v>51</v>
      </c>
      <c r="E165" s="47"/>
      <c r="F165" s="38">
        <f>C165*E165</f>
        <v>0</v>
      </c>
    </row>
    <row r="166" spans="1:6" ht="25.5" x14ac:dyDescent="0.2">
      <c r="A166" s="114"/>
      <c r="B166" s="41" t="s">
        <v>88</v>
      </c>
      <c r="C166" s="51">
        <v>640</v>
      </c>
      <c r="D166" s="37" t="s">
        <v>51</v>
      </c>
      <c r="E166" s="47"/>
      <c r="F166" s="38">
        <f>C166*E166</f>
        <v>0</v>
      </c>
    </row>
    <row r="167" spans="1:6" x14ac:dyDescent="0.2">
      <c r="A167" s="115"/>
      <c r="B167" s="71"/>
      <c r="C167" s="52"/>
      <c r="D167" s="80"/>
      <c r="E167" s="81"/>
      <c r="F167" s="81"/>
    </row>
    <row r="168" spans="1:6" x14ac:dyDescent="0.2">
      <c r="A168" s="116"/>
      <c r="B168" s="70"/>
      <c r="C168" s="55"/>
      <c r="D168" s="49"/>
      <c r="E168" s="50"/>
      <c r="F168" s="48"/>
    </row>
    <row r="169" spans="1:6" x14ac:dyDescent="0.2">
      <c r="A169" s="109">
        <f>COUNT($A$12:A168)+1</f>
        <v>32</v>
      </c>
      <c r="B169" s="40" t="s">
        <v>89</v>
      </c>
      <c r="C169" s="51"/>
      <c r="D169" s="20"/>
      <c r="E169" s="35"/>
      <c r="F169" s="36"/>
    </row>
    <row r="170" spans="1:6" ht="63.75" x14ac:dyDescent="0.2">
      <c r="A170" s="114"/>
      <c r="B170" s="41" t="s">
        <v>113</v>
      </c>
      <c r="C170" s="51"/>
      <c r="D170" s="20"/>
      <c r="E170" s="35"/>
      <c r="F170" s="36"/>
    </row>
    <row r="171" spans="1:6" x14ac:dyDescent="0.2">
      <c r="A171" s="114"/>
      <c r="B171" s="40" t="s">
        <v>90</v>
      </c>
      <c r="C171" s="51"/>
      <c r="D171" s="20"/>
      <c r="E171" s="35"/>
      <c r="F171" s="36"/>
    </row>
    <row r="172" spans="1:6" ht="25.5" x14ac:dyDescent="0.2">
      <c r="A172" s="114"/>
      <c r="B172" s="41" t="s">
        <v>91</v>
      </c>
      <c r="C172" s="51">
        <v>75</v>
      </c>
      <c r="D172" s="37" t="s">
        <v>51</v>
      </c>
      <c r="E172" s="47"/>
      <c r="F172" s="38">
        <f>C172*E172</f>
        <v>0</v>
      </c>
    </row>
    <row r="173" spans="1:6" ht="25.5" x14ac:dyDescent="0.2">
      <c r="A173" s="114"/>
      <c r="B173" s="41" t="s">
        <v>114</v>
      </c>
      <c r="C173" s="51">
        <v>75</v>
      </c>
      <c r="D173" s="37" t="s">
        <v>51</v>
      </c>
      <c r="E173" s="47"/>
      <c r="F173" s="38">
        <f>C173*E173</f>
        <v>0</v>
      </c>
    </row>
    <row r="174" spans="1:6" x14ac:dyDescent="0.2">
      <c r="A174" s="115"/>
      <c r="B174" s="71"/>
      <c r="C174" s="52"/>
      <c r="D174" s="80"/>
      <c r="E174" s="81"/>
      <c r="F174" s="81"/>
    </row>
    <row r="175" spans="1:6" ht="14.25" x14ac:dyDescent="0.2">
      <c r="A175" s="116"/>
      <c r="B175" s="98"/>
      <c r="C175" s="55"/>
      <c r="D175" s="49"/>
      <c r="E175" s="50"/>
      <c r="F175" s="48"/>
    </row>
    <row r="176" spans="1:6" x14ac:dyDescent="0.2">
      <c r="A176" s="109">
        <f>COUNT($A$12:A175)+1</f>
        <v>33</v>
      </c>
      <c r="B176" s="40" t="s">
        <v>92</v>
      </c>
      <c r="C176" s="51"/>
      <c r="D176" s="20"/>
      <c r="E176" s="35"/>
      <c r="F176" s="36"/>
    </row>
    <row r="177" spans="1:6" ht="63.75" x14ac:dyDescent="0.2">
      <c r="A177" s="114"/>
      <c r="B177" s="41" t="s">
        <v>139</v>
      </c>
      <c r="C177" s="51"/>
      <c r="D177" s="20"/>
      <c r="E177" s="35"/>
      <c r="F177" s="36"/>
    </row>
    <row r="178" spans="1:6" ht="14.25" x14ac:dyDescent="0.2">
      <c r="A178" s="114"/>
      <c r="B178" s="72"/>
      <c r="C178" s="51">
        <v>600</v>
      </c>
      <c r="D178" s="37" t="s">
        <v>51</v>
      </c>
      <c r="E178" s="46"/>
      <c r="F178" s="38">
        <f>+E178*C178</f>
        <v>0</v>
      </c>
    </row>
    <row r="179" spans="1:6" ht="14.25" x14ac:dyDescent="0.2">
      <c r="A179" s="115"/>
      <c r="B179" s="99"/>
      <c r="C179" s="52"/>
      <c r="D179" s="80"/>
      <c r="E179" s="54"/>
      <c r="F179" s="81"/>
    </row>
    <row r="180" spans="1:6" x14ac:dyDescent="0.2">
      <c r="A180" s="116"/>
      <c r="B180" s="70"/>
      <c r="C180" s="55"/>
      <c r="D180" s="49"/>
      <c r="E180" s="50"/>
      <c r="F180" s="48"/>
    </row>
    <row r="181" spans="1:6" x14ac:dyDescent="0.2">
      <c r="A181" s="109">
        <f>COUNT($A$12:A180)+1</f>
        <v>34</v>
      </c>
      <c r="B181" s="40" t="s">
        <v>20</v>
      </c>
      <c r="C181" s="51"/>
      <c r="D181" s="20"/>
      <c r="E181" s="35"/>
      <c r="F181" s="36"/>
    </row>
    <row r="182" spans="1:6" ht="38.25" x14ac:dyDescent="0.2">
      <c r="A182" s="114"/>
      <c r="B182" s="41" t="s">
        <v>93</v>
      </c>
      <c r="C182" s="51"/>
      <c r="D182" s="20"/>
      <c r="E182" s="35"/>
      <c r="F182" s="36"/>
    </row>
    <row r="183" spans="1:6" ht="14.25" x14ac:dyDescent="0.2">
      <c r="A183" s="114"/>
      <c r="B183" s="41"/>
      <c r="C183" s="51">
        <v>5</v>
      </c>
      <c r="D183" s="20" t="s">
        <v>45</v>
      </c>
      <c r="E183" s="46"/>
      <c r="F183" s="35">
        <f>C183*E183</f>
        <v>0</v>
      </c>
    </row>
    <row r="184" spans="1:6" x14ac:dyDescent="0.2">
      <c r="A184" s="115"/>
      <c r="B184" s="71"/>
      <c r="C184" s="52"/>
      <c r="D184" s="53"/>
      <c r="E184" s="54"/>
      <c r="F184" s="54"/>
    </row>
    <row r="185" spans="1:6" x14ac:dyDescent="0.2">
      <c r="A185" s="116"/>
      <c r="B185" s="70"/>
      <c r="C185" s="55"/>
      <c r="D185" s="49"/>
      <c r="E185" s="50"/>
      <c r="F185" s="48"/>
    </row>
    <row r="186" spans="1:6" x14ac:dyDescent="0.2">
      <c r="A186" s="109">
        <f>COUNT($A$12:A185)+1</f>
        <v>35</v>
      </c>
      <c r="B186" s="40" t="s">
        <v>94</v>
      </c>
      <c r="C186" s="51"/>
      <c r="D186" s="20"/>
      <c r="E186" s="35"/>
      <c r="F186" s="35"/>
    </row>
    <row r="187" spans="1:6" ht="51" x14ac:dyDescent="0.2">
      <c r="A187" s="114"/>
      <c r="B187" s="41" t="s">
        <v>95</v>
      </c>
      <c r="C187" s="51"/>
      <c r="D187" s="20"/>
      <c r="E187" s="35"/>
      <c r="F187" s="36"/>
    </row>
    <row r="188" spans="1:6" ht="14.25" x14ac:dyDescent="0.2">
      <c r="A188" s="114"/>
      <c r="B188" s="41"/>
      <c r="C188" s="51">
        <v>30</v>
      </c>
      <c r="D188" s="20" t="s">
        <v>45</v>
      </c>
      <c r="E188" s="46"/>
      <c r="F188" s="35">
        <f>C188*E188</f>
        <v>0</v>
      </c>
    </row>
    <row r="189" spans="1:6" x14ac:dyDescent="0.2">
      <c r="A189" s="115"/>
      <c r="B189" s="71"/>
      <c r="C189" s="52"/>
      <c r="D189" s="53"/>
      <c r="E189" s="54"/>
      <c r="F189" s="54"/>
    </row>
    <row r="190" spans="1:6" x14ac:dyDescent="0.2">
      <c r="A190" s="116"/>
      <c r="B190" s="70"/>
      <c r="C190" s="55"/>
      <c r="D190" s="49"/>
      <c r="E190" s="50"/>
      <c r="F190" s="50"/>
    </row>
    <row r="191" spans="1:6" x14ac:dyDescent="0.2">
      <c r="A191" s="109">
        <f>COUNT($A$12:A190)+1</f>
        <v>36</v>
      </c>
      <c r="B191" s="40" t="s">
        <v>96</v>
      </c>
      <c r="C191" s="51"/>
      <c r="D191" s="20"/>
      <c r="E191" s="35"/>
      <c r="F191" s="35"/>
    </row>
    <row r="192" spans="1:6" ht="63.75" x14ac:dyDescent="0.2">
      <c r="A192" s="114"/>
      <c r="B192" s="41" t="s">
        <v>97</v>
      </c>
      <c r="C192" s="51"/>
      <c r="D192" s="20"/>
      <c r="E192" s="35"/>
      <c r="F192" s="36"/>
    </row>
    <row r="193" spans="1:6" ht="14.25" x14ac:dyDescent="0.2">
      <c r="A193" s="114"/>
      <c r="B193" s="41"/>
      <c r="C193" s="51">
        <v>30</v>
      </c>
      <c r="D193" s="20" t="s">
        <v>45</v>
      </c>
      <c r="E193" s="46"/>
      <c r="F193" s="35">
        <f>C193*E193</f>
        <v>0</v>
      </c>
    </row>
    <row r="194" spans="1:6" x14ac:dyDescent="0.2">
      <c r="A194" s="115"/>
      <c r="B194" s="71"/>
      <c r="C194" s="52"/>
      <c r="D194" s="53"/>
      <c r="E194" s="54"/>
      <c r="F194" s="54"/>
    </row>
    <row r="195" spans="1:6" x14ac:dyDescent="0.2">
      <c r="A195" s="116"/>
      <c r="B195" s="70"/>
      <c r="C195" s="55"/>
      <c r="D195" s="49"/>
      <c r="E195" s="50"/>
      <c r="F195" s="50"/>
    </row>
    <row r="196" spans="1:6" x14ac:dyDescent="0.2">
      <c r="A196" s="109">
        <f>COUNT($A$12:A195)+1</f>
        <v>37</v>
      </c>
      <c r="B196" s="40" t="s">
        <v>194</v>
      </c>
      <c r="C196" s="51"/>
      <c r="D196" s="20"/>
      <c r="E196" s="35"/>
      <c r="F196" s="35"/>
    </row>
    <row r="197" spans="1:6" ht="51" x14ac:dyDescent="0.2">
      <c r="A197" s="114"/>
      <c r="B197" s="41" t="s">
        <v>98</v>
      </c>
      <c r="C197" s="51"/>
      <c r="D197" s="20"/>
      <c r="E197" s="35"/>
      <c r="F197" s="35"/>
    </row>
    <row r="198" spans="1:6" ht="14.25" x14ac:dyDescent="0.2">
      <c r="A198" s="114"/>
      <c r="B198" s="41"/>
      <c r="C198" s="51">
        <v>50</v>
      </c>
      <c r="D198" s="20" t="s">
        <v>45</v>
      </c>
      <c r="E198" s="46"/>
      <c r="F198" s="35">
        <f>C198*E198</f>
        <v>0</v>
      </c>
    </row>
    <row r="199" spans="1:6" x14ac:dyDescent="0.2">
      <c r="A199" s="115"/>
      <c r="B199" s="71"/>
      <c r="C199" s="52"/>
      <c r="D199" s="53"/>
      <c r="E199" s="54"/>
      <c r="F199" s="54"/>
    </row>
    <row r="200" spans="1:6" x14ac:dyDescent="0.2">
      <c r="A200" s="116"/>
      <c r="B200" s="70"/>
      <c r="C200" s="55"/>
      <c r="D200" s="49"/>
      <c r="E200" s="50"/>
      <c r="F200" s="50"/>
    </row>
    <row r="201" spans="1:6" x14ac:dyDescent="0.2">
      <c r="A201" s="109">
        <f>COUNT($A$12:A200)+1</f>
        <v>38</v>
      </c>
      <c r="B201" s="40" t="s">
        <v>195</v>
      </c>
      <c r="C201" s="51"/>
      <c r="D201" s="20"/>
      <c r="E201" s="35"/>
      <c r="F201" s="35"/>
    </row>
    <row r="202" spans="1:6" ht="63.75" x14ac:dyDescent="0.2">
      <c r="A202" s="114"/>
      <c r="B202" s="41" t="s">
        <v>196</v>
      </c>
      <c r="C202" s="51"/>
      <c r="D202" s="20"/>
      <c r="E202" s="35"/>
      <c r="F202" s="35"/>
    </row>
    <row r="203" spans="1:6" ht="14.25" x14ac:dyDescent="0.2">
      <c r="A203" s="114"/>
      <c r="B203" s="41"/>
      <c r="C203" s="51">
        <v>30</v>
      </c>
      <c r="D203" s="20" t="s">
        <v>45</v>
      </c>
      <c r="E203" s="46"/>
      <c r="F203" s="35">
        <f>C203*E203</f>
        <v>0</v>
      </c>
    </row>
    <row r="204" spans="1:6" x14ac:dyDescent="0.2">
      <c r="A204" s="115"/>
      <c r="B204" s="71"/>
      <c r="C204" s="52"/>
      <c r="D204" s="53"/>
      <c r="E204" s="54"/>
      <c r="F204" s="54"/>
    </row>
    <row r="205" spans="1:6" s="34" customFormat="1" x14ac:dyDescent="0.2">
      <c r="A205" s="113"/>
      <c r="B205" s="76"/>
      <c r="C205" s="55"/>
      <c r="D205" s="49"/>
      <c r="E205" s="50"/>
      <c r="F205" s="50"/>
    </row>
    <row r="206" spans="1:6" x14ac:dyDescent="0.2">
      <c r="A206" s="109">
        <f>COUNT($A$12:A205)+1</f>
        <v>39</v>
      </c>
      <c r="B206" s="100" t="s">
        <v>99</v>
      </c>
      <c r="C206" s="51"/>
      <c r="D206" s="20"/>
      <c r="E206" s="35"/>
      <c r="F206" s="35"/>
    </row>
    <row r="207" spans="1:6" ht="38.25" x14ac:dyDescent="0.2">
      <c r="A207" s="114"/>
      <c r="B207" s="41" t="s">
        <v>100</v>
      </c>
      <c r="C207" s="51"/>
      <c r="D207" s="20"/>
      <c r="E207" s="35"/>
      <c r="F207" s="35"/>
    </row>
    <row r="208" spans="1:6" x14ac:dyDescent="0.2">
      <c r="A208" s="114"/>
      <c r="B208" s="73"/>
      <c r="C208" s="51">
        <v>2</v>
      </c>
      <c r="D208" s="20" t="s">
        <v>1</v>
      </c>
      <c r="E208" s="46"/>
      <c r="F208" s="35">
        <f>C208*E208</f>
        <v>0</v>
      </c>
    </row>
    <row r="209" spans="1:6" x14ac:dyDescent="0.2">
      <c r="A209" s="115"/>
      <c r="B209" s="101"/>
      <c r="C209" s="52"/>
      <c r="D209" s="53"/>
      <c r="E209" s="54"/>
      <c r="F209" s="54"/>
    </row>
    <row r="210" spans="1:6" x14ac:dyDescent="0.2">
      <c r="A210" s="116"/>
      <c r="B210" s="76"/>
      <c r="C210" s="55"/>
      <c r="D210" s="49"/>
      <c r="E210" s="50"/>
      <c r="F210" s="50"/>
    </row>
    <row r="211" spans="1:6" x14ac:dyDescent="0.2">
      <c r="A211" s="109">
        <f>COUNT($A$12:A210)+1</f>
        <v>40</v>
      </c>
      <c r="B211" s="94" t="s">
        <v>101</v>
      </c>
      <c r="C211" s="51"/>
      <c r="D211" s="20"/>
      <c r="E211" s="35"/>
      <c r="F211" s="35"/>
    </row>
    <row r="212" spans="1:6" ht="38.25" x14ac:dyDescent="0.2">
      <c r="A212" s="114"/>
      <c r="B212" s="62" t="s">
        <v>102</v>
      </c>
      <c r="C212" s="51"/>
      <c r="D212" s="20"/>
      <c r="E212" s="35"/>
      <c r="F212" s="35"/>
    </row>
    <row r="213" spans="1:6" x14ac:dyDescent="0.2">
      <c r="A213" s="114"/>
      <c r="B213" s="73"/>
      <c r="C213" s="51">
        <v>11</v>
      </c>
      <c r="D213" s="20" t="s">
        <v>1</v>
      </c>
      <c r="E213" s="46"/>
      <c r="F213" s="35">
        <f t="shared" ref="F213" si="0">C213*E213</f>
        <v>0</v>
      </c>
    </row>
    <row r="214" spans="1:6" x14ac:dyDescent="0.2">
      <c r="A214" s="115"/>
      <c r="B214" s="101"/>
      <c r="C214" s="52"/>
      <c r="D214" s="53"/>
      <c r="E214" s="54"/>
      <c r="F214" s="54"/>
    </row>
    <row r="215" spans="1:6" x14ac:dyDescent="0.2">
      <c r="A215" s="116"/>
      <c r="B215" s="76"/>
      <c r="C215" s="55"/>
      <c r="D215" s="49"/>
      <c r="E215" s="50"/>
      <c r="F215" s="50"/>
    </row>
    <row r="216" spans="1:6" x14ac:dyDescent="0.2">
      <c r="A216" s="109">
        <f>COUNT($A$12:A215)+1</f>
        <v>41</v>
      </c>
      <c r="B216" s="40" t="s">
        <v>25</v>
      </c>
      <c r="C216" s="51"/>
      <c r="D216" s="20"/>
      <c r="E216" s="35"/>
      <c r="F216" s="35"/>
    </row>
    <row r="217" spans="1:6" x14ac:dyDescent="0.2">
      <c r="A217" s="114"/>
      <c r="B217" s="41" t="s">
        <v>24</v>
      </c>
      <c r="C217" s="51"/>
      <c r="D217" s="20"/>
      <c r="E217" s="35"/>
      <c r="F217" s="36"/>
    </row>
    <row r="218" spans="1:6" ht="14.25" x14ac:dyDescent="0.2">
      <c r="A218" s="114"/>
      <c r="B218" s="41"/>
      <c r="C218" s="51">
        <v>260</v>
      </c>
      <c r="D218" s="20" t="s">
        <v>51</v>
      </c>
      <c r="E218" s="46"/>
      <c r="F218" s="35">
        <f>C218*E218</f>
        <v>0</v>
      </c>
    </row>
    <row r="219" spans="1:6" x14ac:dyDescent="0.2">
      <c r="A219" s="115"/>
      <c r="B219" s="71"/>
      <c r="C219" s="52"/>
      <c r="D219" s="53"/>
      <c r="E219" s="54"/>
      <c r="F219" s="54"/>
    </row>
    <row r="220" spans="1:6" x14ac:dyDescent="0.2">
      <c r="A220" s="113"/>
      <c r="B220" s="70"/>
      <c r="C220" s="55"/>
      <c r="D220" s="49"/>
      <c r="E220" s="50"/>
      <c r="F220" s="50"/>
    </row>
    <row r="221" spans="1:6" x14ac:dyDescent="0.2">
      <c r="A221" s="109">
        <f>COUNT($A$12:A220)+1</f>
        <v>42</v>
      </c>
      <c r="B221" s="40" t="s">
        <v>103</v>
      </c>
      <c r="C221" s="51"/>
      <c r="D221" s="20"/>
      <c r="E221" s="35"/>
      <c r="F221" s="36"/>
    </row>
    <row r="222" spans="1:6" ht="51" x14ac:dyDescent="0.2">
      <c r="A222" s="114"/>
      <c r="B222" s="41" t="s">
        <v>171</v>
      </c>
      <c r="C222" s="51"/>
      <c r="D222" s="20"/>
      <c r="E222" s="35"/>
      <c r="F222" s="36"/>
    </row>
    <row r="223" spans="1:6" ht="14.25" x14ac:dyDescent="0.2">
      <c r="A223" s="114"/>
      <c r="B223" s="41" t="s">
        <v>40</v>
      </c>
      <c r="C223" s="51">
        <v>540</v>
      </c>
      <c r="D223" s="20" t="s">
        <v>50</v>
      </c>
      <c r="E223" s="46"/>
      <c r="F223" s="35">
        <f>C223*E223</f>
        <v>0</v>
      </c>
    </row>
    <row r="224" spans="1:6" ht="14.25" x14ac:dyDescent="0.2">
      <c r="A224" s="114"/>
      <c r="B224" s="41" t="s">
        <v>41</v>
      </c>
      <c r="C224" s="51">
        <v>60</v>
      </c>
      <c r="D224" s="20" t="s">
        <v>50</v>
      </c>
      <c r="E224" s="46"/>
      <c r="F224" s="35">
        <f>C224*E224</f>
        <v>0</v>
      </c>
    </row>
    <row r="225" spans="1:6" x14ac:dyDescent="0.2">
      <c r="A225" s="115"/>
      <c r="B225" s="71"/>
      <c r="C225" s="52"/>
      <c r="D225" s="53"/>
      <c r="E225" s="54"/>
      <c r="F225" s="54"/>
    </row>
    <row r="226" spans="1:6" x14ac:dyDescent="0.2">
      <c r="A226" s="116"/>
      <c r="B226" s="70"/>
      <c r="C226" s="55"/>
      <c r="D226" s="49"/>
      <c r="E226" s="50"/>
      <c r="F226" s="50"/>
    </row>
    <row r="227" spans="1:6" x14ac:dyDescent="0.2">
      <c r="A227" s="109">
        <f>COUNT($A$12:A226)+1</f>
        <v>43</v>
      </c>
      <c r="B227" s="40" t="s">
        <v>104</v>
      </c>
      <c r="C227" s="51"/>
      <c r="D227" s="20"/>
      <c r="E227" s="35"/>
      <c r="F227" s="35"/>
    </row>
    <row r="228" spans="1:6" ht="38.25" x14ac:dyDescent="0.2">
      <c r="A228" s="114"/>
      <c r="B228" s="41" t="s">
        <v>120</v>
      </c>
      <c r="C228" s="51"/>
      <c r="D228" s="20"/>
      <c r="E228" s="35"/>
      <c r="F228" s="35"/>
    </row>
    <row r="229" spans="1:6" ht="14.25" x14ac:dyDescent="0.2">
      <c r="A229" s="114"/>
      <c r="B229" s="41" t="s">
        <v>40</v>
      </c>
      <c r="C229" s="51">
        <v>28</v>
      </c>
      <c r="D229" s="20" t="s">
        <v>50</v>
      </c>
      <c r="E229" s="46"/>
      <c r="F229" s="35">
        <f>C229*E229</f>
        <v>0</v>
      </c>
    </row>
    <row r="230" spans="1:6" ht="14.25" x14ac:dyDescent="0.2">
      <c r="A230" s="114"/>
      <c r="B230" s="41" t="s">
        <v>41</v>
      </c>
      <c r="C230" s="51">
        <v>4</v>
      </c>
      <c r="D230" s="20" t="s">
        <v>50</v>
      </c>
      <c r="E230" s="46"/>
      <c r="F230" s="35">
        <f>C230*E230</f>
        <v>0</v>
      </c>
    </row>
    <row r="231" spans="1:6" x14ac:dyDescent="0.2">
      <c r="A231" s="115"/>
      <c r="B231" s="71"/>
      <c r="C231" s="52"/>
      <c r="D231" s="53"/>
      <c r="E231" s="54"/>
      <c r="F231" s="54"/>
    </row>
    <row r="232" spans="1:6" x14ac:dyDescent="0.2">
      <c r="A232" s="116"/>
      <c r="B232" s="70"/>
      <c r="C232" s="55"/>
      <c r="D232" s="49"/>
      <c r="E232" s="50"/>
      <c r="F232" s="50"/>
    </row>
    <row r="233" spans="1:6" x14ac:dyDescent="0.2">
      <c r="A233" s="109">
        <f>COUNT($A$12:A232)+1</f>
        <v>44</v>
      </c>
      <c r="B233" s="40" t="s">
        <v>121</v>
      </c>
      <c r="C233" s="51"/>
      <c r="D233" s="20"/>
      <c r="E233" s="35"/>
      <c r="F233" s="36"/>
    </row>
    <row r="234" spans="1:6" ht="38.25" x14ac:dyDescent="0.2">
      <c r="A234" s="114"/>
      <c r="B234" s="41" t="s">
        <v>140</v>
      </c>
      <c r="C234" s="51"/>
      <c r="D234" s="20"/>
      <c r="E234" s="35"/>
      <c r="F234" s="36"/>
    </row>
    <row r="235" spans="1:6" ht="14.25" x14ac:dyDescent="0.2">
      <c r="A235" s="114"/>
      <c r="B235" s="41"/>
      <c r="C235" s="51">
        <v>4</v>
      </c>
      <c r="D235" s="20" t="s">
        <v>50</v>
      </c>
      <c r="E235" s="46"/>
      <c r="F235" s="35">
        <f>C235*E235</f>
        <v>0</v>
      </c>
    </row>
    <row r="236" spans="1:6" x14ac:dyDescent="0.2">
      <c r="A236" s="115"/>
      <c r="B236" s="71"/>
      <c r="C236" s="52"/>
      <c r="D236" s="53"/>
      <c r="E236" s="54"/>
      <c r="F236" s="54"/>
    </row>
    <row r="237" spans="1:6" x14ac:dyDescent="0.2">
      <c r="A237" s="116"/>
      <c r="B237" s="70"/>
      <c r="C237" s="55"/>
      <c r="D237" s="49"/>
      <c r="E237" s="50"/>
      <c r="F237" s="50"/>
    </row>
    <row r="238" spans="1:6" x14ac:dyDescent="0.2">
      <c r="A238" s="109">
        <f>COUNT($A$12:A237)+1</f>
        <v>45</v>
      </c>
      <c r="B238" s="40" t="s">
        <v>197</v>
      </c>
      <c r="C238" s="51"/>
      <c r="D238" s="20"/>
      <c r="E238" s="35"/>
      <c r="F238" s="35"/>
    </row>
    <row r="239" spans="1:6" ht="38.25" x14ac:dyDescent="0.2">
      <c r="A239" s="114"/>
      <c r="B239" s="41" t="s">
        <v>141</v>
      </c>
      <c r="C239" s="51"/>
      <c r="D239" s="20"/>
      <c r="E239" s="35"/>
      <c r="F239" s="35"/>
    </row>
    <row r="240" spans="1:6" ht="14.25" x14ac:dyDescent="0.2">
      <c r="A240" s="114"/>
      <c r="B240" s="41"/>
      <c r="C240" s="51">
        <v>222</v>
      </c>
      <c r="D240" s="20" t="s">
        <v>50</v>
      </c>
      <c r="E240" s="46"/>
      <c r="F240" s="35">
        <f>C240*E240</f>
        <v>0</v>
      </c>
    </row>
    <row r="241" spans="1:6" x14ac:dyDescent="0.2">
      <c r="A241" s="115"/>
      <c r="B241" s="71"/>
      <c r="C241" s="52"/>
      <c r="D241" s="53"/>
      <c r="E241" s="54"/>
      <c r="F241" s="54"/>
    </row>
    <row r="242" spans="1:6" x14ac:dyDescent="0.2">
      <c r="A242" s="116"/>
      <c r="B242" s="70"/>
      <c r="C242" s="55"/>
      <c r="D242" s="49"/>
      <c r="E242" s="50"/>
      <c r="F242" s="50"/>
    </row>
    <row r="243" spans="1:6" x14ac:dyDescent="0.2">
      <c r="A243" s="109">
        <f>COUNT($A$12:A242)+1</f>
        <v>46</v>
      </c>
      <c r="B243" s="40" t="s">
        <v>32</v>
      </c>
      <c r="C243" s="51"/>
      <c r="D243" s="20"/>
      <c r="E243" s="35"/>
      <c r="F243" s="35"/>
    </row>
    <row r="244" spans="1:6" ht="51" x14ac:dyDescent="0.2">
      <c r="A244" s="114"/>
      <c r="B244" s="41" t="s">
        <v>169</v>
      </c>
      <c r="C244" s="51"/>
      <c r="D244" s="20"/>
      <c r="E244" s="35"/>
      <c r="F244" s="35"/>
    </row>
    <row r="245" spans="1:6" ht="14.25" x14ac:dyDescent="0.2">
      <c r="A245" s="114"/>
      <c r="B245" s="41"/>
      <c r="C245" s="51">
        <v>63</v>
      </c>
      <c r="D245" s="20" t="s">
        <v>50</v>
      </c>
      <c r="E245" s="46"/>
      <c r="F245" s="35">
        <f>C245*E245</f>
        <v>0</v>
      </c>
    </row>
    <row r="246" spans="1:6" x14ac:dyDescent="0.2">
      <c r="A246" s="115"/>
      <c r="B246" s="71"/>
      <c r="C246" s="52"/>
      <c r="D246" s="53"/>
      <c r="E246" s="54"/>
      <c r="F246" s="54"/>
    </row>
    <row r="247" spans="1:6" x14ac:dyDescent="0.2">
      <c r="A247" s="116"/>
      <c r="B247" s="70"/>
      <c r="C247" s="55"/>
      <c r="D247" s="49"/>
      <c r="E247" s="50"/>
      <c r="F247" s="50"/>
    </row>
    <row r="248" spans="1:6" x14ac:dyDescent="0.2">
      <c r="A248" s="109">
        <f>COUNT($A$12:A247)+1</f>
        <v>47</v>
      </c>
      <c r="B248" s="40" t="s">
        <v>105</v>
      </c>
      <c r="C248" s="51"/>
      <c r="D248" s="20"/>
      <c r="E248" s="35"/>
      <c r="F248" s="35"/>
    </row>
    <row r="249" spans="1:6" ht="63.75" x14ac:dyDescent="0.2">
      <c r="A249" s="114"/>
      <c r="B249" s="41" t="s">
        <v>130</v>
      </c>
      <c r="C249" s="51"/>
      <c r="D249" s="20"/>
      <c r="E249" s="35"/>
      <c r="F249" s="35"/>
    </row>
    <row r="250" spans="1:6" ht="14.25" x14ac:dyDescent="0.2">
      <c r="A250" s="114"/>
      <c r="B250" s="41"/>
      <c r="C250" s="51">
        <v>210</v>
      </c>
      <c r="D250" s="20" t="s">
        <v>50</v>
      </c>
      <c r="E250" s="46"/>
      <c r="F250" s="35">
        <f>C250*E250</f>
        <v>0</v>
      </c>
    </row>
    <row r="251" spans="1:6" x14ac:dyDescent="0.2">
      <c r="A251" s="115"/>
      <c r="B251" s="71"/>
      <c r="C251" s="52"/>
      <c r="D251" s="53"/>
      <c r="E251" s="54"/>
      <c r="F251" s="54"/>
    </row>
    <row r="252" spans="1:6" x14ac:dyDescent="0.2">
      <c r="A252" s="116"/>
      <c r="B252" s="70"/>
      <c r="C252" s="55"/>
      <c r="D252" s="49"/>
      <c r="E252" s="50"/>
      <c r="F252" s="50"/>
    </row>
    <row r="253" spans="1:6" x14ac:dyDescent="0.2">
      <c r="A253" s="109">
        <f>COUNT($A$12:A252)+1</f>
        <v>48</v>
      </c>
      <c r="B253" s="40" t="s">
        <v>106</v>
      </c>
      <c r="C253" s="51"/>
      <c r="D253" s="20"/>
      <c r="E253" s="35"/>
      <c r="F253" s="36"/>
    </row>
    <row r="254" spans="1:6" ht="51" x14ac:dyDescent="0.2">
      <c r="A254" s="114"/>
      <c r="B254" s="41" t="s">
        <v>131</v>
      </c>
      <c r="C254" s="51"/>
      <c r="D254" s="20"/>
      <c r="E254" s="35"/>
      <c r="F254" s="36"/>
    </row>
    <row r="255" spans="1:6" ht="14.25" x14ac:dyDescent="0.2">
      <c r="A255" s="114"/>
      <c r="B255" s="41"/>
      <c r="C255" s="51">
        <v>215</v>
      </c>
      <c r="D255" s="20" t="s">
        <v>50</v>
      </c>
      <c r="E255" s="46"/>
      <c r="F255" s="35">
        <f>C255*E255</f>
        <v>0</v>
      </c>
    </row>
    <row r="256" spans="1:6" x14ac:dyDescent="0.2">
      <c r="A256" s="115"/>
      <c r="B256" s="71"/>
      <c r="C256" s="52"/>
      <c r="D256" s="53"/>
      <c r="E256" s="54"/>
      <c r="F256" s="54"/>
    </row>
    <row r="257" spans="1:6" x14ac:dyDescent="0.2">
      <c r="A257" s="116"/>
      <c r="B257" s="70"/>
      <c r="C257" s="55"/>
      <c r="D257" s="49"/>
      <c r="E257" s="50"/>
      <c r="F257" s="50"/>
    </row>
    <row r="258" spans="1:6" x14ac:dyDescent="0.2">
      <c r="A258" s="109">
        <f>COUNT($A$12:A257)+1</f>
        <v>49</v>
      </c>
      <c r="B258" s="40" t="s">
        <v>26</v>
      </c>
      <c r="C258" s="51"/>
      <c r="D258" s="20"/>
      <c r="E258" s="35"/>
      <c r="F258" s="36"/>
    </row>
    <row r="259" spans="1:6" ht="38.25" x14ac:dyDescent="0.2">
      <c r="A259" s="114"/>
      <c r="B259" s="41" t="s">
        <v>107</v>
      </c>
      <c r="C259" s="51"/>
      <c r="D259" s="20"/>
      <c r="E259" s="35"/>
      <c r="F259" s="36"/>
    </row>
    <row r="260" spans="1:6" ht="14.25" x14ac:dyDescent="0.2">
      <c r="A260" s="114"/>
      <c r="B260" s="41"/>
      <c r="C260" s="51">
        <v>32</v>
      </c>
      <c r="D260" s="20" t="s">
        <v>50</v>
      </c>
      <c r="E260" s="46"/>
      <c r="F260" s="35">
        <f>C260*E260</f>
        <v>0</v>
      </c>
    </row>
    <row r="261" spans="1:6" x14ac:dyDescent="0.2">
      <c r="A261" s="115"/>
      <c r="B261" s="71"/>
      <c r="C261" s="52"/>
      <c r="D261" s="53"/>
      <c r="E261" s="54"/>
      <c r="F261" s="54"/>
    </row>
    <row r="262" spans="1:6" x14ac:dyDescent="0.2">
      <c r="A262" s="116"/>
      <c r="B262" s="76"/>
      <c r="C262" s="55"/>
      <c r="D262" s="102"/>
      <c r="E262" s="77"/>
      <c r="F262" s="77"/>
    </row>
    <row r="263" spans="1:6" x14ac:dyDescent="0.2">
      <c r="A263" s="109">
        <f>COUNT($A$12:A262)+1</f>
        <v>50</v>
      </c>
      <c r="B263" s="40" t="s">
        <v>28</v>
      </c>
      <c r="C263" s="51"/>
      <c r="D263" s="20"/>
      <c r="E263" s="35"/>
      <c r="F263" s="35"/>
    </row>
    <row r="264" spans="1:6" ht="25.5" x14ac:dyDescent="0.2">
      <c r="A264" s="114"/>
      <c r="B264" s="41" t="s">
        <v>27</v>
      </c>
      <c r="C264" s="51"/>
      <c r="D264" s="20"/>
      <c r="E264" s="35"/>
      <c r="F264" s="36"/>
    </row>
    <row r="265" spans="1:6" ht="14.25" x14ac:dyDescent="0.2">
      <c r="A265" s="114"/>
      <c r="B265" s="41"/>
      <c r="C265" s="51">
        <v>710</v>
      </c>
      <c r="D265" s="20" t="s">
        <v>50</v>
      </c>
      <c r="E265" s="46"/>
      <c r="F265" s="35">
        <f>C265*E265</f>
        <v>0</v>
      </c>
    </row>
    <row r="266" spans="1:6" x14ac:dyDescent="0.2">
      <c r="A266" s="115"/>
      <c r="B266" s="71"/>
      <c r="C266" s="52"/>
      <c r="D266" s="53"/>
      <c r="E266" s="54"/>
      <c r="F266" s="54"/>
    </row>
    <row r="267" spans="1:6" x14ac:dyDescent="0.2">
      <c r="A267" s="116"/>
      <c r="B267" s="70"/>
      <c r="C267" s="55"/>
      <c r="D267" s="49"/>
      <c r="E267" s="50"/>
      <c r="F267" s="50"/>
    </row>
    <row r="268" spans="1:6" x14ac:dyDescent="0.2">
      <c r="A268" s="109">
        <f>COUNT($A$12:A267)+1</f>
        <v>51</v>
      </c>
      <c r="B268" s="40" t="s">
        <v>29</v>
      </c>
      <c r="C268" s="51"/>
      <c r="D268" s="20"/>
      <c r="E268" s="35"/>
      <c r="F268" s="35"/>
    </row>
    <row r="269" spans="1:6" x14ac:dyDescent="0.2">
      <c r="A269" s="114"/>
      <c r="B269" s="41" t="s">
        <v>143</v>
      </c>
      <c r="C269" s="51"/>
      <c r="D269" s="20"/>
      <c r="E269" s="35"/>
      <c r="F269" s="36"/>
    </row>
    <row r="270" spans="1:6" ht="14.25" x14ac:dyDescent="0.2">
      <c r="A270" s="114"/>
      <c r="B270" s="41"/>
      <c r="C270" s="51">
        <v>240</v>
      </c>
      <c r="D270" s="20" t="s">
        <v>45</v>
      </c>
      <c r="E270" s="46"/>
      <c r="F270" s="35">
        <f>C270*E270</f>
        <v>0</v>
      </c>
    </row>
    <row r="271" spans="1:6" x14ac:dyDescent="0.2">
      <c r="A271" s="115"/>
      <c r="B271" s="71"/>
      <c r="C271" s="52"/>
      <c r="D271" s="53"/>
      <c r="E271" s="54"/>
      <c r="F271" s="54"/>
    </row>
    <row r="272" spans="1:6" s="34" customFormat="1" x14ac:dyDescent="0.2">
      <c r="A272" s="113"/>
      <c r="B272" s="70"/>
      <c r="C272" s="55"/>
      <c r="D272" s="49"/>
      <c r="E272" s="50"/>
      <c r="F272" s="50"/>
    </row>
    <row r="273" spans="1:6" x14ac:dyDescent="0.2">
      <c r="A273" s="109">
        <f>COUNT($A$12:A272)+1</f>
        <v>52</v>
      </c>
      <c r="B273" s="40" t="s">
        <v>144</v>
      </c>
      <c r="C273" s="51"/>
      <c r="D273" s="20"/>
      <c r="E273" s="35"/>
      <c r="F273" s="35"/>
    </row>
    <row r="274" spans="1:6" ht="76.5" x14ac:dyDescent="0.2">
      <c r="A274" s="114"/>
      <c r="B274" s="41" t="s">
        <v>145</v>
      </c>
      <c r="C274" s="51"/>
      <c r="D274" s="20"/>
      <c r="E274" s="35"/>
      <c r="F274" s="35"/>
    </row>
    <row r="275" spans="1:6" ht="14.25" x14ac:dyDescent="0.2">
      <c r="A275" s="114"/>
      <c r="B275" s="40" t="s">
        <v>181</v>
      </c>
      <c r="C275" s="51">
        <v>115</v>
      </c>
      <c r="D275" s="20" t="s">
        <v>45</v>
      </c>
      <c r="E275" s="46"/>
      <c r="F275" s="35">
        <f t="shared" ref="F275" si="1">C275*E275</f>
        <v>0</v>
      </c>
    </row>
    <row r="276" spans="1:6" ht="14.25" x14ac:dyDescent="0.2">
      <c r="A276" s="114"/>
      <c r="B276" s="40" t="s">
        <v>180</v>
      </c>
      <c r="C276" s="51">
        <v>5</v>
      </c>
      <c r="D276" s="20" t="s">
        <v>45</v>
      </c>
      <c r="E276" s="46"/>
      <c r="F276" s="35">
        <f t="shared" ref="F276" si="2">C276*E276</f>
        <v>0</v>
      </c>
    </row>
    <row r="277" spans="1:6" x14ac:dyDescent="0.2">
      <c r="A277" s="115"/>
      <c r="B277" s="71"/>
      <c r="C277" s="52"/>
      <c r="D277" s="53"/>
      <c r="E277" s="54"/>
      <c r="F277" s="54"/>
    </row>
    <row r="278" spans="1:6" x14ac:dyDescent="0.2">
      <c r="A278" s="116"/>
      <c r="B278" s="70"/>
      <c r="C278" s="55"/>
      <c r="D278" s="49"/>
      <c r="E278" s="50"/>
      <c r="F278" s="50"/>
    </row>
    <row r="279" spans="1:6" x14ac:dyDescent="0.2">
      <c r="A279" s="109">
        <f>COUNT($A$12:A278)+1</f>
        <v>53</v>
      </c>
      <c r="B279" s="40" t="s">
        <v>146</v>
      </c>
      <c r="C279" s="51"/>
      <c r="D279" s="20"/>
      <c r="E279" s="35"/>
      <c r="F279" s="35"/>
    </row>
    <row r="280" spans="1:6" ht="191.25" x14ac:dyDescent="0.2">
      <c r="A280" s="114"/>
      <c r="B280" s="41" t="s">
        <v>147</v>
      </c>
      <c r="C280" s="51"/>
      <c r="D280" s="20"/>
      <c r="E280" s="35"/>
      <c r="F280" s="35"/>
    </row>
    <row r="281" spans="1:6" x14ac:dyDescent="0.2">
      <c r="A281" s="114"/>
      <c r="B281" s="41" t="s">
        <v>148</v>
      </c>
      <c r="C281" s="51"/>
      <c r="D281" s="20"/>
      <c r="E281" s="35"/>
      <c r="F281" s="35"/>
    </row>
    <row r="282" spans="1:6" ht="14.25" x14ac:dyDescent="0.2">
      <c r="A282" s="114"/>
      <c r="B282" s="123" t="s">
        <v>182</v>
      </c>
      <c r="C282" s="51">
        <v>1</v>
      </c>
      <c r="D282" s="20" t="s">
        <v>45</v>
      </c>
      <c r="E282" s="46"/>
      <c r="F282" s="35">
        <f t="shared" ref="F282:F283" si="3">C282*E282</f>
        <v>0</v>
      </c>
    </row>
    <row r="283" spans="1:6" ht="14.25" x14ac:dyDescent="0.2">
      <c r="A283" s="114"/>
      <c r="B283" s="123" t="s">
        <v>198</v>
      </c>
      <c r="C283" s="51">
        <v>1</v>
      </c>
      <c r="D283" s="20" t="s">
        <v>45</v>
      </c>
      <c r="E283" s="46"/>
      <c r="F283" s="35">
        <f t="shared" si="3"/>
        <v>0</v>
      </c>
    </row>
    <row r="284" spans="1:6" x14ac:dyDescent="0.2">
      <c r="A284" s="115"/>
      <c r="B284" s="71"/>
      <c r="C284" s="52"/>
      <c r="D284" s="53"/>
      <c r="E284" s="54"/>
      <c r="F284" s="54"/>
    </row>
    <row r="285" spans="1:6" x14ac:dyDescent="0.2">
      <c r="A285" s="116"/>
      <c r="B285" s="70"/>
      <c r="C285" s="55"/>
      <c r="D285" s="49"/>
      <c r="E285" s="50"/>
      <c r="F285" s="50"/>
    </row>
    <row r="286" spans="1:6" x14ac:dyDescent="0.2">
      <c r="A286" s="109">
        <f>COUNT($A$12:A285)+1</f>
        <v>54</v>
      </c>
      <c r="B286" s="40" t="s">
        <v>149</v>
      </c>
      <c r="C286" s="51"/>
      <c r="D286" s="20"/>
      <c r="E286" s="35"/>
      <c r="F286" s="35"/>
    </row>
    <row r="287" spans="1:6" ht="38.25" x14ac:dyDescent="0.2">
      <c r="A287" s="114"/>
      <c r="B287" s="41" t="s">
        <v>150</v>
      </c>
      <c r="C287" s="51"/>
      <c r="D287" s="20"/>
      <c r="E287" s="35"/>
      <c r="F287" s="35"/>
    </row>
    <row r="288" spans="1:6" x14ac:dyDescent="0.2">
      <c r="A288" s="114"/>
      <c r="B288" s="123" t="s">
        <v>182</v>
      </c>
      <c r="C288" s="51">
        <v>1</v>
      </c>
      <c r="D288" s="20" t="s">
        <v>1</v>
      </c>
      <c r="E288" s="46"/>
      <c r="F288" s="35">
        <f t="shared" ref="F288:F289" si="4">C288*E288</f>
        <v>0</v>
      </c>
    </row>
    <row r="289" spans="1:6" x14ac:dyDescent="0.2">
      <c r="A289" s="114"/>
      <c r="B289" s="123" t="s">
        <v>198</v>
      </c>
      <c r="C289" s="51">
        <v>1</v>
      </c>
      <c r="D289" s="20" t="s">
        <v>1</v>
      </c>
      <c r="E289" s="46"/>
      <c r="F289" s="35">
        <f t="shared" si="4"/>
        <v>0</v>
      </c>
    </row>
    <row r="290" spans="1:6" x14ac:dyDescent="0.2">
      <c r="A290" s="115"/>
      <c r="B290" s="71"/>
      <c r="C290" s="52"/>
      <c r="D290" s="53"/>
      <c r="E290" s="54"/>
      <c r="F290" s="54"/>
    </row>
    <row r="291" spans="1:6" x14ac:dyDescent="0.2">
      <c r="A291" s="116"/>
      <c r="B291" s="70"/>
      <c r="C291" s="55"/>
      <c r="D291" s="49"/>
      <c r="E291" s="50"/>
      <c r="F291" s="50"/>
    </row>
    <row r="292" spans="1:6" x14ac:dyDescent="0.2">
      <c r="A292" s="109">
        <f>COUNT($A$12:A291)+1</f>
        <v>55</v>
      </c>
      <c r="B292" s="40" t="s">
        <v>151</v>
      </c>
      <c r="C292" s="51"/>
      <c r="D292" s="20"/>
      <c r="E292" s="35"/>
      <c r="F292" s="35"/>
    </row>
    <row r="293" spans="1:6" ht="140.25" x14ac:dyDescent="0.2">
      <c r="A293" s="114"/>
      <c r="B293" s="41" t="s">
        <v>152</v>
      </c>
      <c r="C293" s="51"/>
      <c r="D293" s="20"/>
      <c r="E293" s="35"/>
      <c r="F293" s="35"/>
    </row>
    <row r="294" spans="1:6" x14ac:dyDescent="0.2">
      <c r="A294" s="114"/>
      <c r="B294" s="123" t="s">
        <v>182</v>
      </c>
      <c r="C294" s="51">
        <v>1</v>
      </c>
      <c r="D294" s="20" t="s">
        <v>1</v>
      </c>
      <c r="E294" s="46"/>
      <c r="F294" s="35">
        <f t="shared" ref="F294:F295" si="5">C294*E294</f>
        <v>0</v>
      </c>
    </row>
    <row r="295" spans="1:6" x14ac:dyDescent="0.2">
      <c r="A295" s="114"/>
      <c r="B295" s="123" t="s">
        <v>198</v>
      </c>
      <c r="C295" s="51">
        <v>1</v>
      </c>
      <c r="D295" s="20" t="s">
        <v>1</v>
      </c>
      <c r="E295" s="46"/>
      <c r="F295" s="35">
        <f t="shared" si="5"/>
        <v>0</v>
      </c>
    </row>
    <row r="296" spans="1:6" x14ac:dyDescent="0.2">
      <c r="A296" s="115"/>
      <c r="B296" s="71"/>
      <c r="C296" s="52"/>
      <c r="D296" s="53"/>
      <c r="E296" s="54"/>
      <c r="F296" s="54"/>
    </row>
    <row r="297" spans="1:6" x14ac:dyDescent="0.2">
      <c r="A297" s="116"/>
      <c r="B297" s="70"/>
      <c r="C297" s="55"/>
      <c r="D297" s="49"/>
      <c r="E297" s="50"/>
      <c r="F297" s="50"/>
    </row>
    <row r="298" spans="1:6" x14ac:dyDescent="0.2">
      <c r="A298" s="109">
        <f>COUNT($A$12:A297)+1</f>
        <v>56</v>
      </c>
      <c r="B298" s="40" t="s">
        <v>153</v>
      </c>
      <c r="C298" s="51"/>
      <c r="D298" s="20"/>
      <c r="E298" s="35"/>
      <c r="F298" s="35"/>
    </row>
    <row r="299" spans="1:6" ht="89.25" x14ac:dyDescent="0.2">
      <c r="A299" s="114"/>
      <c r="B299" s="41" t="s">
        <v>154</v>
      </c>
      <c r="C299" s="51"/>
      <c r="D299" s="20"/>
      <c r="E299" s="35"/>
      <c r="F299" s="35"/>
    </row>
    <row r="300" spans="1:6" x14ac:dyDescent="0.2">
      <c r="A300" s="114"/>
      <c r="B300" s="40"/>
      <c r="C300" s="51">
        <v>4</v>
      </c>
      <c r="D300" s="20" t="s">
        <v>1</v>
      </c>
      <c r="E300" s="46"/>
      <c r="F300" s="35">
        <f>+E300*C300</f>
        <v>0</v>
      </c>
    </row>
    <row r="301" spans="1:6" x14ac:dyDescent="0.2">
      <c r="A301" s="115"/>
      <c r="B301" s="71"/>
      <c r="C301" s="52"/>
      <c r="D301" s="53"/>
      <c r="E301" s="54"/>
      <c r="F301" s="54"/>
    </row>
    <row r="302" spans="1:6" x14ac:dyDescent="0.2">
      <c r="A302" s="116"/>
      <c r="B302" s="70"/>
      <c r="C302" s="55"/>
      <c r="D302" s="49"/>
      <c r="E302" s="50"/>
      <c r="F302" s="50"/>
    </row>
    <row r="303" spans="1:6" x14ac:dyDescent="0.2">
      <c r="A303" s="109">
        <f>COUNT($A$12:A302)+1</f>
        <v>57</v>
      </c>
      <c r="B303" s="40" t="s">
        <v>190</v>
      </c>
      <c r="C303" s="51"/>
      <c r="D303" s="20"/>
      <c r="E303" s="35"/>
      <c r="F303" s="35"/>
    </row>
    <row r="304" spans="1:6" ht="51" x14ac:dyDescent="0.2">
      <c r="A304" s="114"/>
      <c r="B304" s="41" t="s">
        <v>191</v>
      </c>
      <c r="C304" s="51"/>
      <c r="D304" s="20"/>
      <c r="E304" s="35"/>
      <c r="F304" s="35"/>
    </row>
    <row r="305" spans="1:6" x14ac:dyDescent="0.2">
      <c r="A305" s="114"/>
      <c r="B305" s="40"/>
      <c r="C305" s="51">
        <v>2</v>
      </c>
      <c r="D305" s="20" t="s">
        <v>1</v>
      </c>
      <c r="E305" s="46"/>
      <c r="F305" s="35">
        <f>+E305*C305</f>
        <v>0</v>
      </c>
    </row>
    <row r="306" spans="1:6" x14ac:dyDescent="0.2">
      <c r="A306" s="115"/>
      <c r="B306" s="71"/>
      <c r="C306" s="52"/>
      <c r="D306" s="53"/>
      <c r="E306" s="54"/>
      <c r="F306" s="54"/>
    </row>
    <row r="307" spans="1:6" x14ac:dyDescent="0.2">
      <c r="A307" s="116"/>
      <c r="B307" s="70"/>
      <c r="C307" s="55"/>
      <c r="D307" s="49"/>
      <c r="E307" s="50"/>
      <c r="F307" s="50"/>
    </row>
    <row r="308" spans="1:6" ht="38.25" x14ac:dyDescent="0.2">
      <c r="A308" s="109">
        <f>COUNT($A$10:A307)+1</f>
        <v>58</v>
      </c>
      <c r="B308" s="40" t="s">
        <v>183</v>
      </c>
      <c r="C308" s="51"/>
      <c r="D308" s="20"/>
      <c r="E308" s="35"/>
      <c r="F308" s="35"/>
    </row>
    <row r="309" spans="1:6" ht="38.25" x14ac:dyDescent="0.2">
      <c r="A309" s="114"/>
      <c r="B309" s="41" t="s">
        <v>184</v>
      </c>
      <c r="C309" s="51"/>
      <c r="D309" s="20"/>
      <c r="E309" s="35"/>
      <c r="F309" s="35"/>
    </row>
    <row r="310" spans="1:6" ht="14.25" x14ac:dyDescent="0.2">
      <c r="A310" s="114"/>
      <c r="B310" s="40"/>
      <c r="C310" s="51">
        <v>0.2</v>
      </c>
      <c r="D310" s="20" t="s">
        <v>50</v>
      </c>
      <c r="E310" s="46"/>
      <c r="F310" s="35">
        <f>C310*E310</f>
        <v>0</v>
      </c>
    </row>
    <row r="311" spans="1:6" x14ac:dyDescent="0.2">
      <c r="A311" s="115"/>
      <c r="B311" s="71"/>
      <c r="C311" s="52"/>
      <c r="D311" s="53"/>
      <c r="E311" s="54"/>
      <c r="F311" s="54"/>
    </row>
    <row r="312" spans="1:6" x14ac:dyDescent="0.2">
      <c r="A312" s="116"/>
      <c r="B312" s="70"/>
      <c r="C312" s="55"/>
      <c r="D312" s="49"/>
      <c r="E312" s="50"/>
      <c r="F312" s="50"/>
    </row>
    <row r="313" spans="1:6" ht="38.25" x14ac:dyDescent="0.2">
      <c r="A313" s="109">
        <f>COUNT($A$10:A312)+1</f>
        <v>59</v>
      </c>
      <c r="B313" s="40" t="s">
        <v>155</v>
      </c>
      <c r="C313" s="51"/>
      <c r="D313" s="20"/>
      <c r="E313" s="35"/>
      <c r="F313" s="35"/>
    </row>
    <row r="314" spans="1:6" ht="38.25" x14ac:dyDescent="0.2">
      <c r="A314" s="114"/>
      <c r="B314" s="41" t="s">
        <v>185</v>
      </c>
      <c r="C314" s="51"/>
      <c r="D314" s="20"/>
      <c r="E314" s="35"/>
      <c r="F314" s="35"/>
    </row>
    <row r="315" spans="1:6" ht="14.25" x14ac:dyDescent="0.2">
      <c r="A315" s="114"/>
      <c r="B315" s="40"/>
      <c r="C315" s="51">
        <v>0.2</v>
      </c>
      <c r="D315" s="20" t="s">
        <v>50</v>
      </c>
      <c r="E315" s="46"/>
      <c r="F315" s="35">
        <f>C315*E315</f>
        <v>0</v>
      </c>
    </row>
    <row r="316" spans="1:6" x14ac:dyDescent="0.2">
      <c r="A316" s="115"/>
      <c r="B316" s="71"/>
      <c r="C316" s="52"/>
      <c r="D316" s="53"/>
      <c r="E316" s="54"/>
      <c r="F316" s="54"/>
    </row>
    <row r="317" spans="1:6" x14ac:dyDescent="0.2">
      <c r="A317" s="116"/>
      <c r="B317" s="70"/>
      <c r="C317" s="55"/>
      <c r="D317" s="49"/>
      <c r="E317" s="50"/>
      <c r="F317" s="50"/>
    </row>
    <row r="318" spans="1:6" x14ac:dyDescent="0.2">
      <c r="A318" s="109">
        <f>COUNT($A$10:A317)+1</f>
        <v>60</v>
      </c>
      <c r="B318" s="40" t="s">
        <v>156</v>
      </c>
      <c r="C318" s="51"/>
      <c r="D318" s="20"/>
      <c r="E318" s="35"/>
      <c r="F318" s="35"/>
    </row>
    <row r="319" spans="1:6" ht="89.25" x14ac:dyDescent="0.2">
      <c r="A319" s="114"/>
      <c r="B319" s="41" t="s">
        <v>186</v>
      </c>
      <c r="C319" s="51"/>
      <c r="D319" s="20"/>
      <c r="E319" s="35"/>
      <c r="F319" s="35"/>
    </row>
    <row r="320" spans="1:6" ht="14.25" x14ac:dyDescent="0.2">
      <c r="A320" s="114"/>
      <c r="B320" s="40"/>
      <c r="C320" s="51">
        <v>1</v>
      </c>
      <c r="D320" s="20" t="s">
        <v>45</v>
      </c>
      <c r="E320" s="46"/>
      <c r="F320" s="35">
        <f>C320*E320</f>
        <v>0</v>
      </c>
    </row>
    <row r="321" spans="1:6" x14ac:dyDescent="0.2">
      <c r="A321" s="115"/>
      <c r="B321" s="71"/>
      <c r="C321" s="52"/>
      <c r="D321" s="53"/>
      <c r="E321" s="54"/>
      <c r="F321" s="54"/>
    </row>
    <row r="322" spans="1:6" x14ac:dyDescent="0.2">
      <c r="A322" s="116"/>
      <c r="B322" s="70"/>
      <c r="C322" s="55"/>
      <c r="D322" s="49"/>
      <c r="E322" s="50"/>
      <c r="F322" s="50"/>
    </row>
    <row r="323" spans="1:6" x14ac:dyDescent="0.2">
      <c r="A323" s="109">
        <f>COUNT($A$10:A322)+1</f>
        <v>61</v>
      </c>
      <c r="B323" s="40" t="s">
        <v>157</v>
      </c>
      <c r="C323" s="51"/>
      <c r="D323" s="20"/>
      <c r="E323" s="35"/>
      <c r="F323" s="35"/>
    </row>
    <row r="324" spans="1:6" ht="89.25" x14ac:dyDescent="0.2">
      <c r="A324" s="114"/>
      <c r="B324" s="41" t="s">
        <v>187</v>
      </c>
      <c r="C324" s="51"/>
      <c r="D324" s="20"/>
      <c r="E324" s="35"/>
      <c r="F324" s="35"/>
    </row>
    <row r="325" spans="1:6" ht="14.25" x14ac:dyDescent="0.2">
      <c r="A325" s="114"/>
      <c r="B325" s="40"/>
      <c r="C325" s="51">
        <v>1</v>
      </c>
      <c r="D325" s="20" t="s">
        <v>45</v>
      </c>
      <c r="E325" s="46"/>
      <c r="F325" s="35">
        <f>C325*E325</f>
        <v>0</v>
      </c>
    </row>
    <row r="326" spans="1:6" x14ac:dyDescent="0.2">
      <c r="A326" s="115"/>
      <c r="B326" s="71"/>
      <c r="C326" s="52"/>
      <c r="D326" s="53"/>
      <c r="E326" s="54"/>
      <c r="F326" s="54"/>
    </row>
    <row r="327" spans="1:6" x14ac:dyDescent="0.2">
      <c r="A327" s="116"/>
      <c r="B327" s="70"/>
      <c r="C327" s="55"/>
      <c r="D327" s="49"/>
      <c r="E327" s="50"/>
      <c r="F327" s="50"/>
    </row>
    <row r="328" spans="1:6" x14ac:dyDescent="0.2">
      <c r="A328" s="109">
        <f>COUNT($A$10:A327)+1</f>
        <v>62</v>
      </c>
      <c r="B328" s="40" t="s">
        <v>158</v>
      </c>
      <c r="C328" s="51"/>
      <c r="D328" s="20"/>
      <c r="E328" s="35"/>
      <c r="F328" s="35"/>
    </row>
    <row r="329" spans="1:6" ht="156" x14ac:dyDescent="0.2">
      <c r="A329" s="114"/>
      <c r="B329" s="41" t="s">
        <v>204</v>
      </c>
      <c r="C329" s="51"/>
      <c r="D329" s="20"/>
      <c r="E329" s="35"/>
      <c r="F329" s="35"/>
    </row>
    <row r="330" spans="1:6" ht="14.25" x14ac:dyDescent="0.2">
      <c r="A330" s="114"/>
      <c r="B330" s="40"/>
      <c r="C330" s="51">
        <v>1.5</v>
      </c>
      <c r="D330" s="20" t="s">
        <v>45</v>
      </c>
      <c r="E330" s="46"/>
      <c r="F330" s="35">
        <f>C330*E330</f>
        <v>0</v>
      </c>
    </row>
    <row r="331" spans="1:6" x14ac:dyDescent="0.2">
      <c r="A331" s="115"/>
      <c r="B331" s="71"/>
      <c r="C331" s="52"/>
      <c r="D331" s="53"/>
      <c r="E331" s="54"/>
      <c r="F331" s="54"/>
    </row>
    <row r="332" spans="1:6" x14ac:dyDescent="0.2">
      <c r="A332" s="113"/>
      <c r="B332" s="70"/>
      <c r="C332" s="55"/>
      <c r="D332" s="49"/>
      <c r="E332" s="50"/>
      <c r="F332" s="50"/>
    </row>
    <row r="333" spans="1:6" ht="38.25" x14ac:dyDescent="0.2">
      <c r="A333" s="109">
        <f>COUNT($A$9:A332)+1</f>
        <v>63</v>
      </c>
      <c r="B333" s="40" t="s">
        <v>201</v>
      </c>
      <c r="C333" s="51"/>
      <c r="D333" s="20"/>
      <c r="E333" s="35"/>
      <c r="F333" s="35"/>
    </row>
    <row r="334" spans="1:6" ht="153" x14ac:dyDescent="0.2">
      <c r="A334" s="112"/>
      <c r="B334" s="41" t="s">
        <v>202</v>
      </c>
      <c r="C334" s="51"/>
      <c r="D334" s="20"/>
      <c r="E334" s="35"/>
      <c r="F334" s="35"/>
    </row>
    <row r="335" spans="1:6" x14ac:dyDescent="0.2">
      <c r="A335" s="112"/>
      <c r="B335" s="40" t="s">
        <v>203</v>
      </c>
      <c r="C335" s="51">
        <v>1</v>
      </c>
      <c r="D335" s="20" t="s">
        <v>159</v>
      </c>
      <c r="E335" s="46"/>
      <c r="F335" s="35">
        <f>C335*E335</f>
        <v>0</v>
      </c>
    </row>
    <row r="336" spans="1:6" x14ac:dyDescent="0.2">
      <c r="A336" s="117"/>
      <c r="B336" s="71"/>
      <c r="C336" s="52"/>
      <c r="D336" s="53"/>
      <c r="E336" s="54"/>
      <c r="F336" s="54"/>
    </row>
    <row r="337" spans="1:6" x14ac:dyDescent="0.2">
      <c r="A337" s="116"/>
      <c r="B337" s="70"/>
      <c r="C337" s="55"/>
      <c r="D337" s="49"/>
      <c r="E337" s="50"/>
      <c r="F337" s="50"/>
    </row>
    <row r="338" spans="1:6" x14ac:dyDescent="0.2">
      <c r="A338" s="109">
        <f>COUNT($A$12:A337)+1</f>
        <v>64</v>
      </c>
      <c r="B338" s="40" t="s">
        <v>188</v>
      </c>
      <c r="C338" s="51"/>
      <c r="D338" s="20"/>
      <c r="E338" s="35"/>
      <c r="F338" s="35"/>
    </row>
    <row r="339" spans="1:6" ht="51" x14ac:dyDescent="0.2">
      <c r="A339" s="114"/>
      <c r="B339" s="41" t="s">
        <v>189</v>
      </c>
      <c r="C339" s="51"/>
      <c r="D339" s="20"/>
      <c r="E339" s="35"/>
      <c r="F339" s="35"/>
    </row>
    <row r="340" spans="1:6" x14ac:dyDescent="0.2">
      <c r="A340" s="114"/>
      <c r="B340" s="40"/>
      <c r="C340" s="51">
        <v>1</v>
      </c>
      <c r="D340" s="20" t="s">
        <v>159</v>
      </c>
      <c r="E340" s="46"/>
      <c r="F340" s="35">
        <f t="shared" ref="F340" si="6">C340*E340</f>
        <v>0</v>
      </c>
    </row>
    <row r="341" spans="1:6" x14ac:dyDescent="0.2">
      <c r="A341" s="114"/>
      <c r="B341" s="40"/>
      <c r="C341" s="51"/>
      <c r="D341" s="20"/>
      <c r="E341" s="206"/>
      <c r="F341" s="54"/>
    </row>
    <row r="342" spans="1:6" x14ac:dyDescent="0.2">
      <c r="A342" s="113"/>
      <c r="B342" s="70"/>
      <c r="C342" s="55"/>
      <c r="D342" s="49"/>
      <c r="E342" s="50"/>
      <c r="F342" s="50"/>
    </row>
    <row r="343" spans="1:6" x14ac:dyDescent="0.2">
      <c r="A343" s="109">
        <f>COUNT($A$10:A341)+1</f>
        <v>65</v>
      </c>
      <c r="B343" s="40" t="s">
        <v>160</v>
      </c>
      <c r="C343" s="51"/>
      <c r="D343" s="20"/>
      <c r="E343" s="35"/>
      <c r="F343" s="35"/>
    </row>
    <row r="344" spans="1:6" ht="25.5" x14ac:dyDescent="0.2">
      <c r="A344" s="114"/>
      <c r="B344" s="41" t="s">
        <v>161</v>
      </c>
      <c r="C344" s="51"/>
      <c r="D344" s="20"/>
      <c r="E344" s="35"/>
      <c r="F344" s="35"/>
    </row>
    <row r="345" spans="1:6" x14ac:dyDescent="0.2">
      <c r="A345" s="114"/>
      <c r="B345" s="40"/>
      <c r="C345" s="51">
        <v>50</v>
      </c>
      <c r="D345" s="20" t="s">
        <v>1</v>
      </c>
      <c r="E345" s="46"/>
      <c r="F345" s="35">
        <f>C345*E345</f>
        <v>0</v>
      </c>
    </row>
    <row r="346" spans="1:6" x14ac:dyDescent="0.2">
      <c r="A346" s="115"/>
      <c r="B346" s="71"/>
      <c r="C346" s="52"/>
      <c r="D346" s="53"/>
      <c r="E346" s="54"/>
      <c r="F346" s="54"/>
    </row>
    <row r="347" spans="1:6" x14ac:dyDescent="0.2">
      <c r="A347" s="116"/>
      <c r="B347" s="70"/>
      <c r="C347" s="55"/>
      <c r="D347" s="49"/>
      <c r="E347" s="50"/>
      <c r="F347" s="50"/>
    </row>
    <row r="348" spans="1:6" x14ac:dyDescent="0.2">
      <c r="A348" s="109">
        <f>COUNT($A$10:A347)+1</f>
        <v>66</v>
      </c>
      <c r="B348" s="40" t="s">
        <v>162</v>
      </c>
      <c r="C348" s="51"/>
      <c r="D348" s="20"/>
      <c r="E348" s="35"/>
      <c r="F348" s="35"/>
    </row>
    <row r="349" spans="1:6" ht="63.75" x14ac:dyDescent="0.2">
      <c r="A349" s="114"/>
      <c r="B349" s="41" t="s">
        <v>163</v>
      </c>
      <c r="C349" s="51"/>
      <c r="D349" s="20"/>
      <c r="E349" s="35"/>
      <c r="F349" s="35"/>
    </row>
    <row r="350" spans="1:6" ht="14.25" x14ac:dyDescent="0.2">
      <c r="A350" s="114"/>
      <c r="B350" s="40"/>
      <c r="C350" s="51">
        <v>115</v>
      </c>
      <c r="D350" s="20" t="s">
        <v>45</v>
      </c>
      <c r="E350" s="46"/>
      <c r="F350" s="35">
        <f>C350*E350</f>
        <v>0</v>
      </c>
    </row>
    <row r="351" spans="1:6" x14ac:dyDescent="0.2">
      <c r="A351" s="115"/>
      <c r="B351" s="71"/>
      <c r="C351" s="52"/>
      <c r="D351" s="53"/>
      <c r="E351" s="54"/>
      <c r="F351" s="54"/>
    </row>
    <row r="352" spans="1:6" x14ac:dyDescent="0.2">
      <c r="A352" s="116"/>
      <c r="B352" s="70"/>
      <c r="C352" s="55"/>
      <c r="D352" s="49"/>
      <c r="E352" s="50"/>
      <c r="F352" s="50"/>
    </row>
    <row r="353" spans="1:6" x14ac:dyDescent="0.2">
      <c r="A353" s="109">
        <f>COUNT($A$10:A352)+1</f>
        <v>67</v>
      </c>
      <c r="B353" s="40" t="s">
        <v>164</v>
      </c>
      <c r="C353" s="51"/>
      <c r="D353" s="20"/>
      <c r="E353" s="35"/>
      <c r="F353" s="35"/>
    </row>
    <row r="354" spans="1:6" ht="25.5" x14ac:dyDescent="0.2">
      <c r="A354" s="114"/>
      <c r="B354" s="41" t="s">
        <v>165</v>
      </c>
      <c r="C354" s="51"/>
      <c r="D354" s="20"/>
      <c r="E354" s="35"/>
      <c r="F354" s="35"/>
    </row>
    <row r="355" spans="1:6" ht="14.25" x14ac:dyDescent="0.2">
      <c r="A355" s="114"/>
      <c r="B355" s="40"/>
      <c r="C355" s="51">
        <v>105</v>
      </c>
      <c r="D355" s="20" t="s">
        <v>45</v>
      </c>
      <c r="E355" s="46"/>
      <c r="F355" s="35">
        <f>C355*E355</f>
        <v>0</v>
      </c>
    </row>
    <row r="356" spans="1:6" x14ac:dyDescent="0.2">
      <c r="A356" s="115"/>
      <c r="B356" s="71"/>
      <c r="C356" s="52"/>
      <c r="D356" s="53"/>
      <c r="E356" s="54"/>
      <c r="F356" s="54"/>
    </row>
    <row r="357" spans="1:6" x14ac:dyDescent="0.2">
      <c r="A357" s="116"/>
      <c r="B357" s="70"/>
      <c r="C357" s="55"/>
      <c r="D357" s="49"/>
      <c r="E357" s="50"/>
      <c r="F357" s="50"/>
    </row>
    <row r="358" spans="1:6" x14ac:dyDescent="0.2">
      <c r="A358" s="109">
        <f>COUNT($A$10:A357)+1</f>
        <v>68</v>
      </c>
      <c r="B358" s="40" t="s">
        <v>166</v>
      </c>
      <c r="C358" s="51"/>
      <c r="D358" s="20"/>
      <c r="E358" s="35"/>
      <c r="F358" s="35"/>
    </row>
    <row r="359" spans="1:6" ht="38.25" x14ac:dyDescent="0.2">
      <c r="A359" s="114"/>
      <c r="B359" s="41" t="s">
        <v>167</v>
      </c>
      <c r="C359" s="51"/>
      <c r="D359" s="20"/>
      <c r="E359" s="35"/>
      <c r="F359" s="35"/>
    </row>
    <row r="360" spans="1:6" ht="14.25" x14ac:dyDescent="0.2">
      <c r="A360" s="114"/>
      <c r="B360" s="40"/>
      <c r="C360" s="51">
        <v>4</v>
      </c>
      <c r="D360" s="20" t="s">
        <v>50</v>
      </c>
      <c r="E360" s="46"/>
      <c r="F360" s="35">
        <f>C360*E360</f>
        <v>0</v>
      </c>
    </row>
    <row r="361" spans="1:6" x14ac:dyDescent="0.2">
      <c r="A361" s="115"/>
      <c r="B361" s="71"/>
      <c r="C361" s="52"/>
      <c r="D361" s="53"/>
      <c r="E361" s="54"/>
      <c r="F361" s="54"/>
    </row>
    <row r="362" spans="1:6" x14ac:dyDescent="0.2">
      <c r="A362" s="113"/>
      <c r="B362" s="70"/>
      <c r="C362" s="55"/>
      <c r="D362" s="49"/>
      <c r="E362" s="50"/>
      <c r="F362" s="50"/>
    </row>
    <row r="363" spans="1:6" x14ac:dyDescent="0.2">
      <c r="A363" s="109">
        <f>COUNT($A$10:A362)+1</f>
        <v>69</v>
      </c>
      <c r="B363" s="40" t="s">
        <v>168</v>
      </c>
      <c r="C363" s="51"/>
      <c r="D363" s="20"/>
      <c r="E363" s="35"/>
      <c r="F363" s="35"/>
    </row>
    <row r="364" spans="1:6" ht="89.25" x14ac:dyDescent="0.2">
      <c r="A364" s="112"/>
      <c r="B364" s="41" t="s">
        <v>199</v>
      </c>
      <c r="C364" s="51"/>
      <c r="D364" s="20"/>
      <c r="E364" s="35"/>
      <c r="F364" s="35"/>
    </row>
    <row r="365" spans="1:6" ht="38.25" x14ac:dyDescent="0.2">
      <c r="A365" s="112"/>
      <c r="B365" s="40" t="s">
        <v>200</v>
      </c>
      <c r="C365" s="51">
        <v>5</v>
      </c>
      <c r="D365" s="20" t="s">
        <v>1</v>
      </c>
      <c r="E365" s="46"/>
      <c r="F365" s="35">
        <f>C365*E365</f>
        <v>0</v>
      </c>
    </row>
    <row r="366" spans="1:6" x14ac:dyDescent="0.2">
      <c r="A366" s="117"/>
      <c r="B366" s="71"/>
      <c r="C366" s="52"/>
      <c r="D366" s="53"/>
      <c r="E366" s="54"/>
      <c r="F366" s="54"/>
    </row>
    <row r="367" spans="1:6" x14ac:dyDescent="0.2">
      <c r="A367" s="116"/>
      <c r="B367" s="70"/>
      <c r="C367" s="55"/>
      <c r="D367" s="49"/>
      <c r="E367" s="50"/>
      <c r="F367" s="48"/>
    </row>
    <row r="368" spans="1:6" x14ac:dyDescent="0.2">
      <c r="A368" s="109">
        <f>COUNT($A$12:A367)+1</f>
        <v>70</v>
      </c>
      <c r="B368" s="40" t="s">
        <v>30</v>
      </c>
      <c r="C368" s="51"/>
      <c r="D368" s="20"/>
      <c r="E368" s="35"/>
      <c r="F368" s="36"/>
    </row>
    <row r="369" spans="1:6" ht="38.25" x14ac:dyDescent="0.2">
      <c r="A369" s="114"/>
      <c r="B369" s="41" t="s">
        <v>115</v>
      </c>
      <c r="C369" s="51"/>
      <c r="D369" s="20"/>
      <c r="E369" s="35"/>
      <c r="F369" s="36"/>
    </row>
    <row r="370" spans="1:6" x14ac:dyDescent="0.2">
      <c r="A370" s="114"/>
      <c r="B370" s="41"/>
      <c r="C370" s="51">
        <v>5</v>
      </c>
      <c r="D370" s="20" t="s">
        <v>1</v>
      </c>
      <c r="E370" s="46"/>
      <c r="F370" s="35">
        <f>C370*E370</f>
        <v>0</v>
      </c>
    </row>
    <row r="371" spans="1:6" x14ac:dyDescent="0.2">
      <c r="A371" s="115"/>
      <c r="B371" s="71"/>
      <c r="C371" s="52"/>
      <c r="D371" s="53"/>
      <c r="E371" s="54"/>
      <c r="F371" s="54"/>
    </row>
    <row r="372" spans="1:6" x14ac:dyDescent="0.2">
      <c r="A372" s="116"/>
      <c r="B372" s="70"/>
      <c r="C372" s="55"/>
      <c r="D372" s="49"/>
      <c r="E372" s="50"/>
      <c r="F372" s="48"/>
    </row>
    <row r="373" spans="1:6" x14ac:dyDescent="0.2">
      <c r="A373" s="109">
        <f>COUNT($A$12:A372)+1</f>
        <v>71</v>
      </c>
      <c r="B373" s="40" t="s">
        <v>31</v>
      </c>
      <c r="C373" s="51"/>
      <c r="D373" s="20"/>
      <c r="E373" s="35"/>
      <c r="F373" s="36"/>
    </row>
    <row r="374" spans="1:6" ht="76.5" x14ac:dyDescent="0.2">
      <c r="A374" s="114"/>
      <c r="B374" s="41" t="s">
        <v>116</v>
      </c>
      <c r="C374" s="51"/>
      <c r="D374" s="20"/>
      <c r="E374" s="35"/>
      <c r="F374" s="36"/>
    </row>
    <row r="375" spans="1:6" x14ac:dyDescent="0.2">
      <c r="A375" s="114"/>
      <c r="B375" s="41"/>
      <c r="C375" s="51">
        <v>5</v>
      </c>
      <c r="D375" s="20" t="s">
        <v>1</v>
      </c>
      <c r="E375" s="46"/>
      <c r="F375" s="35">
        <f>C375*E375</f>
        <v>0</v>
      </c>
    </row>
    <row r="376" spans="1:6" x14ac:dyDescent="0.2">
      <c r="A376" s="115"/>
      <c r="B376" s="71"/>
      <c r="C376" s="52"/>
      <c r="D376" s="53"/>
      <c r="E376" s="54"/>
      <c r="F376" s="54"/>
    </row>
    <row r="377" spans="1:6" x14ac:dyDescent="0.2">
      <c r="A377" s="116"/>
      <c r="B377" s="70"/>
      <c r="C377" s="55"/>
      <c r="D377" s="49"/>
      <c r="E377" s="50"/>
      <c r="F377" s="50"/>
    </row>
    <row r="378" spans="1:6" x14ac:dyDescent="0.2">
      <c r="A378" s="109">
        <f>COUNT($A$12:A377)+1</f>
        <v>72</v>
      </c>
      <c r="B378" s="40" t="s">
        <v>108</v>
      </c>
      <c r="C378" s="51"/>
      <c r="D378" s="20"/>
      <c r="E378" s="35"/>
      <c r="F378" s="35"/>
    </row>
    <row r="379" spans="1:6" ht="76.5" x14ac:dyDescent="0.2">
      <c r="A379" s="114"/>
      <c r="B379" s="41" t="s">
        <v>117</v>
      </c>
      <c r="C379" s="51"/>
      <c r="D379" s="20"/>
      <c r="E379" s="35"/>
      <c r="F379" s="35"/>
    </row>
    <row r="380" spans="1:6" x14ac:dyDescent="0.2">
      <c r="A380" s="114"/>
      <c r="B380" s="41"/>
      <c r="C380" s="51">
        <v>2</v>
      </c>
      <c r="D380" s="20" t="s">
        <v>1</v>
      </c>
      <c r="E380" s="46"/>
      <c r="F380" s="35">
        <f>C380*E380</f>
        <v>0</v>
      </c>
    </row>
    <row r="381" spans="1:6" x14ac:dyDescent="0.2">
      <c r="A381" s="115"/>
      <c r="B381" s="71"/>
      <c r="C381" s="52"/>
      <c r="D381" s="53"/>
      <c r="E381" s="54"/>
      <c r="F381" s="54"/>
    </row>
    <row r="382" spans="1:6" x14ac:dyDescent="0.2">
      <c r="A382" s="116"/>
      <c r="B382" s="70"/>
      <c r="C382" s="55"/>
      <c r="D382" s="49"/>
      <c r="E382" s="50"/>
      <c r="F382" s="48"/>
    </row>
    <row r="383" spans="1:6" x14ac:dyDescent="0.2">
      <c r="A383" s="109">
        <f>COUNT($A$12:A382)+1</f>
        <v>73</v>
      </c>
      <c r="B383" s="40" t="s">
        <v>33</v>
      </c>
      <c r="C383" s="51"/>
      <c r="D383" s="20"/>
      <c r="E383" s="35"/>
      <c r="F383" s="36"/>
    </row>
    <row r="384" spans="1:6" ht="51" x14ac:dyDescent="0.2">
      <c r="A384" s="114"/>
      <c r="B384" s="41" t="s">
        <v>109</v>
      </c>
      <c r="C384" s="51"/>
      <c r="D384" s="20"/>
      <c r="E384" s="35"/>
      <c r="F384" s="36"/>
    </row>
    <row r="385" spans="1:6" ht="14.25" x14ac:dyDescent="0.2">
      <c r="A385" s="114"/>
      <c r="B385" s="41"/>
      <c r="C385" s="51">
        <v>40</v>
      </c>
      <c r="D385" s="20" t="s">
        <v>50</v>
      </c>
      <c r="E385" s="46"/>
      <c r="F385" s="35">
        <f>C385*E385</f>
        <v>0</v>
      </c>
    </row>
    <row r="386" spans="1:6" x14ac:dyDescent="0.2">
      <c r="A386" s="115"/>
      <c r="B386" s="71"/>
      <c r="C386" s="52"/>
      <c r="D386" s="53"/>
      <c r="E386" s="54"/>
      <c r="F386" s="54"/>
    </row>
    <row r="387" spans="1:6" x14ac:dyDescent="0.2">
      <c r="A387" s="116"/>
      <c r="B387" s="70"/>
      <c r="C387" s="55"/>
      <c r="D387" s="49"/>
      <c r="E387" s="50"/>
      <c r="F387" s="48"/>
    </row>
    <row r="388" spans="1:6" x14ac:dyDescent="0.2">
      <c r="A388" s="109">
        <f>COUNT($A$12:A387)+1</f>
        <v>74</v>
      </c>
      <c r="B388" s="40" t="s">
        <v>35</v>
      </c>
      <c r="C388" s="51"/>
      <c r="D388" s="20"/>
      <c r="E388" s="35"/>
      <c r="F388" s="36"/>
    </row>
    <row r="389" spans="1:6" ht="38.25" x14ac:dyDescent="0.2">
      <c r="A389" s="114"/>
      <c r="B389" s="41" t="s">
        <v>34</v>
      </c>
      <c r="C389" s="51"/>
      <c r="D389" s="20"/>
      <c r="E389" s="35"/>
      <c r="F389" s="36"/>
    </row>
    <row r="390" spans="1:6" ht="14.25" x14ac:dyDescent="0.2">
      <c r="A390" s="114"/>
      <c r="B390" s="41"/>
      <c r="C390" s="51">
        <v>10</v>
      </c>
      <c r="D390" s="20" t="s">
        <v>50</v>
      </c>
      <c r="E390" s="46"/>
      <c r="F390" s="35">
        <f>C390*E390</f>
        <v>0</v>
      </c>
    </row>
    <row r="391" spans="1:6" x14ac:dyDescent="0.2">
      <c r="A391" s="115"/>
      <c r="B391" s="71"/>
      <c r="C391" s="52"/>
      <c r="D391" s="53"/>
      <c r="E391" s="54"/>
      <c r="F391" s="54"/>
    </row>
    <row r="392" spans="1:6" x14ac:dyDescent="0.2">
      <c r="A392" s="116"/>
      <c r="B392" s="76"/>
      <c r="C392" s="31"/>
      <c r="D392" s="32"/>
      <c r="E392" s="33"/>
      <c r="F392" s="31"/>
    </row>
    <row r="393" spans="1:6" x14ac:dyDescent="0.2">
      <c r="A393" s="109">
        <f>COUNT($A$12:A392)+1</f>
        <v>75</v>
      </c>
      <c r="B393" s="40" t="s">
        <v>36</v>
      </c>
      <c r="C393" s="36"/>
      <c r="D393" s="20"/>
      <c r="E393" s="64"/>
      <c r="F393" s="36"/>
    </row>
    <row r="394" spans="1:6" ht="76.5" x14ac:dyDescent="0.2">
      <c r="A394" s="112"/>
      <c r="B394" s="41" t="s">
        <v>110</v>
      </c>
      <c r="C394" s="36"/>
      <c r="D394" s="20"/>
      <c r="E394" s="35"/>
      <c r="F394" s="36"/>
    </row>
    <row r="395" spans="1:6" x14ac:dyDescent="0.2">
      <c r="A395" s="109"/>
      <c r="B395" s="103"/>
      <c r="C395" s="65"/>
      <c r="D395" s="66">
        <v>0.02</v>
      </c>
      <c r="E395" s="36"/>
      <c r="F395" s="35">
        <f>SUM(F14:F394)*D395</f>
        <v>0</v>
      </c>
    </row>
    <row r="396" spans="1:6" x14ac:dyDescent="0.2">
      <c r="A396" s="111"/>
      <c r="B396" s="104"/>
      <c r="C396" s="105"/>
      <c r="D396" s="106"/>
      <c r="E396" s="67"/>
      <c r="F396" s="54"/>
    </row>
    <row r="397" spans="1:6" s="34" customFormat="1" x14ac:dyDescent="0.2">
      <c r="A397" s="113"/>
      <c r="B397" s="70"/>
      <c r="C397" s="48"/>
      <c r="D397" s="49"/>
      <c r="E397" s="107"/>
      <c r="F397" s="50"/>
    </row>
    <row r="398" spans="1:6" s="34" customFormat="1" x14ac:dyDescent="0.2">
      <c r="A398" s="109">
        <f>COUNT($A$12:A397)+1</f>
        <v>76</v>
      </c>
      <c r="B398" s="40" t="s">
        <v>192</v>
      </c>
      <c r="C398" s="36"/>
      <c r="D398" s="20"/>
      <c r="E398" s="64"/>
      <c r="F398" s="35"/>
    </row>
    <row r="399" spans="1:6" s="34" customFormat="1" ht="38.25" x14ac:dyDescent="0.2">
      <c r="A399" s="112"/>
      <c r="B399" s="41" t="s">
        <v>37</v>
      </c>
      <c r="C399" s="36"/>
      <c r="D399" s="20"/>
      <c r="E399" s="36"/>
      <c r="F399" s="35"/>
    </row>
    <row r="400" spans="1:6" s="34" customFormat="1" x14ac:dyDescent="0.2">
      <c r="A400" s="112"/>
      <c r="B400" s="41"/>
      <c r="C400" s="65"/>
      <c r="D400" s="66">
        <v>0.05</v>
      </c>
      <c r="E400" s="36"/>
      <c r="F400" s="35">
        <f>SUM(F14:F394)*D400</f>
        <v>0</v>
      </c>
    </row>
    <row r="401" spans="1:6" s="34" customFormat="1" x14ac:dyDescent="0.2">
      <c r="A401" s="117"/>
      <c r="B401" s="71"/>
      <c r="C401" s="67"/>
      <c r="D401" s="53"/>
      <c r="E401" s="67"/>
      <c r="F401" s="67"/>
    </row>
    <row r="402" spans="1:6" x14ac:dyDescent="0.2">
      <c r="A402" s="112"/>
      <c r="B402" s="41"/>
      <c r="C402" s="36"/>
      <c r="D402" s="20"/>
      <c r="E402" s="36"/>
      <c r="F402" s="36"/>
    </row>
    <row r="403" spans="1:6" x14ac:dyDescent="0.2">
      <c r="A403" s="109">
        <f>COUNT($A$12:A401)+1</f>
        <v>77</v>
      </c>
      <c r="B403" s="40" t="s">
        <v>111</v>
      </c>
      <c r="C403" s="36"/>
      <c r="D403" s="20"/>
      <c r="E403" s="36"/>
      <c r="F403" s="36"/>
    </row>
    <row r="404" spans="1:6" ht="38.25" x14ac:dyDescent="0.2">
      <c r="A404" s="112"/>
      <c r="B404" s="41" t="s">
        <v>38</v>
      </c>
      <c r="C404" s="65"/>
      <c r="D404" s="66">
        <v>0.1</v>
      </c>
      <c r="E404" s="36"/>
      <c r="F404" s="35">
        <f>SUM(F14:F394)*D404</f>
        <v>0</v>
      </c>
    </row>
    <row r="405" spans="1:6" x14ac:dyDescent="0.2">
      <c r="A405" s="117"/>
      <c r="B405" s="73"/>
      <c r="C405" s="36"/>
      <c r="D405" s="20"/>
      <c r="E405" s="64"/>
      <c r="F405" s="36"/>
    </row>
    <row r="406" spans="1:6" x14ac:dyDescent="0.2">
      <c r="A406" s="42"/>
      <c r="B406" s="74" t="s">
        <v>2</v>
      </c>
      <c r="C406" s="43"/>
      <c r="D406" s="44"/>
      <c r="E406" s="45" t="s">
        <v>49</v>
      </c>
      <c r="F406" s="45">
        <f>SUM(F14:F405)</f>
        <v>0</v>
      </c>
    </row>
  </sheetData>
  <sheetProtection algorithmName="SHA-512" hashValue="gphHbVLroSP9DEqd5zKDvfIvDmSrDB5lTT+qn76p1+xwp2npx/5goQroQRukF6+9qtR/ZnTXWRmBh/BpfImV9w==" saltValue="knsqfalHW7KHFfavLTDrBw==" spinCount="100000" sheet="1" objects="1" scenarios="1"/>
  <mergeCells count="1">
    <mergeCell ref="B8:F9"/>
  </mergeCells>
  <phoneticPr fontId="0" type="noConversion"/>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12" manualBreakCount="12">
    <brk id="35" max="5" man="1"/>
    <brk id="65" max="5" man="1"/>
    <brk id="126" max="5" man="1"/>
    <brk id="161" max="5" man="1"/>
    <brk id="189" max="5" man="1"/>
    <brk id="219" max="5" man="1"/>
    <brk id="251" max="5" man="1"/>
    <brk id="277" max="5" man="1"/>
    <brk id="296" max="5" man="1"/>
    <brk id="321" max="5" man="1"/>
    <brk id="371" max="5" man="1"/>
    <brk id="39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6"/>
  <sheetViews>
    <sheetView topLeftCell="A14" zoomScaleNormal="100" zoomScaleSheetLayoutView="100" workbookViewId="0">
      <selection activeCell="E49" sqref="E49"/>
    </sheetView>
  </sheetViews>
  <sheetFormatPr defaultRowHeight="12.75" x14ac:dyDescent="0.2"/>
  <cols>
    <col min="1" max="1" width="6" style="210" bestFit="1" customWidth="1"/>
    <col min="2" max="2" width="46.7109375" style="256" customWidth="1"/>
    <col min="3" max="3" width="8.5703125" style="34" customWidth="1"/>
    <col min="4" max="4" width="4.7109375" style="34" bestFit="1" customWidth="1"/>
    <col min="5" max="5" width="10.42578125" style="257" customWidth="1"/>
    <col min="6" max="6" width="13.28515625" style="34" customWidth="1"/>
    <col min="7" max="7" width="13.140625" style="34" customWidth="1"/>
    <col min="8" max="8" width="9.140625" style="34"/>
    <col min="9" max="9" width="10.5703125" style="34" bestFit="1" customWidth="1"/>
    <col min="10" max="10" width="11.5703125" style="34" bestFit="1" customWidth="1"/>
    <col min="11" max="255" width="9.140625" style="34"/>
    <col min="256" max="256" width="4.7109375" style="34" customWidth="1"/>
    <col min="257" max="257" width="6" style="34" bestFit="1" customWidth="1"/>
    <col min="258" max="258" width="46.7109375" style="34" customWidth="1"/>
    <col min="259" max="259" width="8.5703125" style="34" customWidth="1"/>
    <col min="260" max="260" width="4.7109375" style="34" bestFit="1" customWidth="1"/>
    <col min="261" max="261" width="8.7109375" style="34" customWidth="1"/>
    <col min="262" max="262" width="11.28515625" style="34" customWidth="1"/>
    <col min="263" max="263" width="13.140625" style="34" customWidth="1"/>
    <col min="264" max="264" width="9.140625" style="34"/>
    <col min="265" max="265" width="10.5703125" style="34" bestFit="1" customWidth="1"/>
    <col min="266" max="266" width="11.5703125" style="34" bestFit="1" customWidth="1"/>
    <col min="267" max="511" width="9.140625" style="34"/>
    <col min="512" max="512" width="4.7109375" style="34" customWidth="1"/>
    <col min="513" max="513" width="6" style="34" bestFit="1" customWidth="1"/>
    <col min="514" max="514" width="46.7109375" style="34" customWidth="1"/>
    <col min="515" max="515" width="8.5703125" style="34" customWidth="1"/>
    <col min="516" max="516" width="4.7109375" style="34" bestFit="1" customWidth="1"/>
    <col min="517" max="517" width="8.7109375" style="34" customWidth="1"/>
    <col min="518" max="518" width="11.28515625" style="34" customWidth="1"/>
    <col min="519" max="519" width="13.140625" style="34" customWidth="1"/>
    <col min="520" max="520" width="9.140625" style="34"/>
    <col min="521" max="521" width="10.5703125" style="34" bestFit="1" customWidth="1"/>
    <col min="522" max="522" width="11.5703125" style="34" bestFit="1" customWidth="1"/>
    <col min="523" max="767" width="9.140625" style="34"/>
    <col min="768" max="768" width="4.7109375" style="34" customWidth="1"/>
    <col min="769" max="769" width="6" style="34" bestFit="1" customWidth="1"/>
    <col min="770" max="770" width="46.7109375" style="34" customWidth="1"/>
    <col min="771" max="771" width="8.5703125" style="34" customWidth="1"/>
    <col min="772" max="772" width="4.7109375" style="34" bestFit="1" customWidth="1"/>
    <col min="773" max="773" width="8.7109375" style="34" customWidth="1"/>
    <col min="774" max="774" width="11.28515625" style="34" customWidth="1"/>
    <col min="775" max="775" width="13.140625" style="34" customWidth="1"/>
    <col min="776" max="776" width="9.140625" style="34"/>
    <col min="777" max="777" width="10.5703125" style="34" bestFit="1" customWidth="1"/>
    <col min="778" max="778" width="11.5703125" style="34" bestFit="1" customWidth="1"/>
    <col min="779" max="1023" width="9.140625" style="34"/>
    <col min="1024" max="1024" width="4.7109375" style="34" customWidth="1"/>
    <col min="1025" max="1025" width="6" style="34" bestFit="1" customWidth="1"/>
    <col min="1026" max="1026" width="46.7109375" style="34" customWidth="1"/>
    <col min="1027" max="1027" width="8.5703125" style="34" customWidth="1"/>
    <col min="1028" max="1028" width="4.7109375" style="34" bestFit="1" customWidth="1"/>
    <col min="1029" max="1029" width="8.7109375" style="34" customWidth="1"/>
    <col min="1030" max="1030" width="11.28515625" style="34" customWidth="1"/>
    <col min="1031" max="1031" width="13.140625" style="34" customWidth="1"/>
    <col min="1032" max="1032" width="9.140625" style="34"/>
    <col min="1033" max="1033" width="10.5703125" style="34" bestFit="1" customWidth="1"/>
    <col min="1034" max="1034" width="11.5703125" style="34" bestFit="1" customWidth="1"/>
    <col min="1035" max="1279" width="9.140625" style="34"/>
    <col min="1280" max="1280" width="4.7109375" style="34" customWidth="1"/>
    <col min="1281" max="1281" width="6" style="34" bestFit="1" customWidth="1"/>
    <col min="1282" max="1282" width="46.7109375" style="34" customWidth="1"/>
    <col min="1283" max="1283" width="8.5703125" style="34" customWidth="1"/>
    <col min="1284" max="1284" width="4.7109375" style="34" bestFit="1" customWidth="1"/>
    <col min="1285" max="1285" width="8.7109375" style="34" customWidth="1"/>
    <col min="1286" max="1286" width="11.28515625" style="34" customWidth="1"/>
    <col min="1287" max="1287" width="13.140625" style="34" customWidth="1"/>
    <col min="1288" max="1288" width="9.140625" style="34"/>
    <col min="1289" max="1289" width="10.5703125" style="34" bestFit="1" customWidth="1"/>
    <col min="1290" max="1290" width="11.5703125" style="34" bestFit="1" customWidth="1"/>
    <col min="1291" max="1535" width="9.140625" style="34"/>
    <col min="1536" max="1536" width="4.7109375" style="34" customWidth="1"/>
    <col min="1537" max="1537" width="6" style="34" bestFit="1" customWidth="1"/>
    <col min="1538" max="1538" width="46.7109375" style="34" customWidth="1"/>
    <col min="1539" max="1539" width="8.5703125" style="34" customWidth="1"/>
    <col min="1540" max="1540" width="4.7109375" style="34" bestFit="1" customWidth="1"/>
    <col min="1541" max="1541" width="8.7109375" style="34" customWidth="1"/>
    <col min="1542" max="1542" width="11.28515625" style="34" customWidth="1"/>
    <col min="1543" max="1543" width="13.140625" style="34" customWidth="1"/>
    <col min="1544" max="1544" width="9.140625" style="34"/>
    <col min="1545" max="1545" width="10.5703125" style="34" bestFit="1" customWidth="1"/>
    <col min="1546" max="1546" width="11.5703125" style="34" bestFit="1" customWidth="1"/>
    <col min="1547" max="1791" width="9.140625" style="34"/>
    <col min="1792" max="1792" width="4.7109375" style="34" customWidth="1"/>
    <col min="1793" max="1793" width="6" style="34" bestFit="1" customWidth="1"/>
    <col min="1794" max="1794" width="46.7109375" style="34" customWidth="1"/>
    <col min="1795" max="1795" width="8.5703125" style="34" customWidth="1"/>
    <col min="1796" max="1796" width="4.7109375" style="34" bestFit="1" customWidth="1"/>
    <col min="1797" max="1797" width="8.7109375" style="34" customWidth="1"/>
    <col min="1798" max="1798" width="11.28515625" style="34" customWidth="1"/>
    <col min="1799" max="1799" width="13.140625" style="34" customWidth="1"/>
    <col min="1800" max="1800" width="9.140625" style="34"/>
    <col min="1801" max="1801" width="10.5703125" style="34" bestFit="1" customWidth="1"/>
    <col min="1802" max="1802" width="11.5703125" style="34" bestFit="1" customWidth="1"/>
    <col min="1803" max="2047" width="9.140625" style="34"/>
    <col min="2048" max="2048" width="4.7109375" style="34" customWidth="1"/>
    <col min="2049" max="2049" width="6" style="34" bestFit="1" customWidth="1"/>
    <col min="2050" max="2050" width="46.7109375" style="34" customWidth="1"/>
    <col min="2051" max="2051" width="8.5703125" style="34" customWidth="1"/>
    <col min="2052" max="2052" width="4.7109375" style="34" bestFit="1" customWidth="1"/>
    <col min="2053" max="2053" width="8.7109375" style="34" customWidth="1"/>
    <col min="2054" max="2054" width="11.28515625" style="34" customWidth="1"/>
    <col min="2055" max="2055" width="13.140625" style="34" customWidth="1"/>
    <col min="2056" max="2056" width="9.140625" style="34"/>
    <col min="2057" max="2057" width="10.5703125" style="34" bestFit="1" customWidth="1"/>
    <col min="2058" max="2058" width="11.5703125" style="34" bestFit="1" customWidth="1"/>
    <col min="2059" max="2303" width="9.140625" style="34"/>
    <col min="2304" max="2304" width="4.7109375" style="34" customWidth="1"/>
    <col min="2305" max="2305" width="6" style="34" bestFit="1" customWidth="1"/>
    <col min="2306" max="2306" width="46.7109375" style="34" customWidth="1"/>
    <col min="2307" max="2307" width="8.5703125" style="34" customWidth="1"/>
    <col min="2308" max="2308" width="4.7109375" style="34" bestFit="1" customWidth="1"/>
    <col min="2309" max="2309" width="8.7109375" style="34" customWidth="1"/>
    <col min="2310" max="2310" width="11.28515625" style="34" customWidth="1"/>
    <col min="2311" max="2311" width="13.140625" style="34" customWidth="1"/>
    <col min="2312" max="2312" width="9.140625" style="34"/>
    <col min="2313" max="2313" width="10.5703125" style="34" bestFit="1" customWidth="1"/>
    <col min="2314" max="2314" width="11.5703125" style="34" bestFit="1" customWidth="1"/>
    <col min="2315" max="2559" width="9.140625" style="34"/>
    <col min="2560" max="2560" width="4.7109375" style="34" customWidth="1"/>
    <col min="2561" max="2561" width="6" style="34" bestFit="1" customWidth="1"/>
    <col min="2562" max="2562" width="46.7109375" style="34" customWidth="1"/>
    <col min="2563" max="2563" width="8.5703125" style="34" customWidth="1"/>
    <col min="2564" max="2564" width="4.7109375" style="34" bestFit="1" customWidth="1"/>
    <col min="2565" max="2565" width="8.7109375" style="34" customWidth="1"/>
    <col min="2566" max="2566" width="11.28515625" style="34" customWidth="1"/>
    <col min="2567" max="2567" width="13.140625" style="34" customWidth="1"/>
    <col min="2568" max="2568" width="9.140625" style="34"/>
    <col min="2569" max="2569" width="10.5703125" style="34" bestFit="1" customWidth="1"/>
    <col min="2570" max="2570" width="11.5703125" style="34" bestFit="1" customWidth="1"/>
    <col min="2571" max="2815" width="9.140625" style="34"/>
    <col min="2816" max="2816" width="4.7109375" style="34" customWidth="1"/>
    <col min="2817" max="2817" width="6" style="34" bestFit="1" customWidth="1"/>
    <col min="2818" max="2818" width="46.7109375" style="34" customWidth="1"/>
    <col min="2819" max="2819" width="8.5703125" style="34" customWidth="1"/>
    <col min="2820" max="2820" width="4.7109375" style="34" bestFit="1" customWidth="1"/>
    <col min="2821" max="2821" width="8.7109375" style="34" customWidth="1"/>
    <col min="2822" max="2822" width="11.28515625" style="34" customWidth="1"/>
    <col min="2823" max="2823" width="13.140625" style="34" customWidth="1"/>
    <col min="2824" max="2824" width="9.140625" style="34"/>
    <col min="2825" max="2825" width="10.5703125" style="34" bestFit="1" customWidth="1"/>
    <col min="2826" max="2826" width="11.5703125" style="34" bestFit="1" customWidth="1"/>
    <col min="2827" max="3071" width="9.140625" style="34"/>
    <col min="3072" max="3072" width="4.7109375" style="34" customWidth="1"/>
    <col min="3073" max="3073" width="6" style="34" bestFit="1" customWidth="1"/>
    <col min="3074" max="3074" width="46.7109375" style="34" customWidth="1"/>
    <col min="3075" max="3075" width="8.5703125" style="34" customWidth="1"/>
    <col min="3076" max="3076" width="4.7109375" style="34" bestFit="1" customWidth="1"/>
    <col min="3077" max="3077" width="8.7109375" style="34" customWidth="1"/>
    <col min="3078" max="3078" width="11.28515625" style="34" customWidth="1"/>
    <col min="3079" max="3079" width="13.140625" style="34" customWidth="1"/>
    <col min="3080" max="3080" width="9.140625" style="34"/>
    <col min="3081" max="3081" width="10.5703125" style="34" bestFit="1" customWidth="1"/>
    <col min="3082" max="3082" width="11.5703125" style="34" bestFit="1" customWidth="1"/>
    <col min="3083" max="3327" width="9.140625" style="34"/>
    <col min="3328" max="3328" width="4.7109375" style="34" customWidth="1"/>
    <col min="3329" max="3329" width="6" style="34" bestFit="1" customWidth="1"/>
    <col min="3330" max="3330" width="46.7109375" style="34" customWidth="1"/>
    <col min="3331" max="3331" width="8.5703125" style="34" customWidth="1"/>
    <col min="3332" max="3332" width="4.7109375" style="34" bestFit="1" customWidth="1"/>
    <col min="3333" max="3333" width="8.7109375" style="34" customWidth="1"/>
    <col min="3334" max="3334" width="11.28515625" style="34" customWidth="1"/>
    <col min="3335" max="3335" width="13.140625" style="34" customWidth="1"/>
    <col min="3336" max="3336" width="9.140625" style="34"/>
    <col min="3337" max="3337" width="10.5703125" style="34" bestFit="1" customWidth="1"/>
    <col min="3338" max="3338" width="11.5703125" style="34" bestFit="1" customWidth="1"/>
    <col min="3339" max="3583" width="9.140625" style="34"/>
    <col min="3584" max="3584" width="4.7109375" style="34" customWidth="1"/>
    <col min="3585" max="3585" width="6" style="34" bestFit="1" customWidth="1"/>
    <col min="3586" max="3586" width="46.7109375" style="34" customWidth="1"/>
    <col min="3587" max="3587" width="8.5703125" style="34" customWidth="1"/>
    <col min="3588" max="3588" width="4.7109375" style="34" bestFit="1" customWidth="1"/>
    <col min="3589" max="3589" width="8.7109375" style="34" customWidth="1"/>
    <col min="3590" max="3590" width="11.28515625" style="34" customWidth="1"/>
    <col min="3591" max="3591" width="13.140625" style="34" customWidth="1"/>
    <col min="3592" max="3592" width="9.140625" style="34"/>
    <col min="3593" max="3593" width="10.5703125" style="34" bestFit="1" customWidth="1"/>
    <col min="3594" max="3594" width="11.5703125" style="34" bestFit="1" customWidth="1"/>
    <col min="3595" max="3839" width="9.140625" style="34"/>
    <col min="3840" max="3840" width="4.7109375" style="34" customWidth="1"/>
    <col min="3841" max="3841" width="6" style="34" bestFit="1" customWidth="1"/>
    <col min="3842" max="3842" width="46.7109375" style="34" customWidth="1"/>
    <col min="3843" max="3843" width="8.5703125" style="34" customWidth="1"/>
    <col min="3844" max="3844" width="4.7109375" style="34" bestFit="1" customWidth="1"/>
    <col min="3845" max="3845" width="8.7109375" style="34" customWidth="1"/>
    <col min="3846" max="3846" width="11.28515625" style="34" customWidth="1"/>
    <col min="3847" max="3847" width="13.140625" style="34" customWidth="1"/>
    <col min="3848" max="3848" width="9.140625" style="34"/>
    <col min="3849" max="3849" width="10.5703125" style="34" bestFit="1" customWidth="1"/>
    <col min="3850" max="3850" width="11.5703125" style="34" bestFit="1" customWidth="1"/>
    <col min="3851" max="4095" width="9.140625" style="34"/>
    <col min="4096" max="4096" width="4.7109375" style="34" customWidth="1"/>
    <col min="4097" max="4097" width="6" style="34" bestFit="1" customWidth="1"/>
    <col min="4098" max="4098" width="46.7109375" style="34" customWidth="1"/>
    <col min="4099" max="4099" width="8.5703125" style="34" customWidth="1"/>
    <col min="4100" max="4100" width="4.7109375" style="34" bestFit="1" customWidth="1"/>
    <col min="4101" max="4101" width="8.7109375" style="34" customWidth="1"/>
    <col min="4102" max="4102" width="11.28515625" style="34" customWidth="1"/>
    <col min="4103" max="4103" width="13.140625" style="34" customWidth="1"/>
    <col min="4104" max="4104" width="9.140625" style="34"/>
    <col min="4105" max="4105" width="10.5703125" style="34" bestFit="1" customWidth="1"/>
    <col min="4106" max="4106" width="11.5703125" style="34" bestFit="1" customWidth="1"/>
    <col min="4107" max="4351" width="9.140625" style="34"/>
    <col min="4352" max="4352" width="4.7109375" style="34" customWidth="1"/>
    <col min="4353" max="4353" width="6" style="34" bestFit="1" customWidth="1"/>
    <col min="4354" max="4354" width="46.7109375" style="34" customWidth="1"/>
    <col min="4355" max="4355" width="8.5703125" style="34" customWidth="1"/>
    <col min="4356" max="4356" width="4.7109375" style="34" bestFit="1" customWidth="1"/>
    <col min="4357" max="4357" width="8.7109375" style="34" customWidth="1"/>
    <col min="4358" max="4358" width="11.28515625" style="34" customWidth="1"/>
    <col min="4359" max="4359" width="13.140625" style="34" customWidth="1"/>
    <col min="4360" max="4360" width="9.140625" style="34"/>
    <col min="4361" max="4361" width="10.5703125" style="34" bestFit="1" customWidth="1"/>
    <col min="4362" max="4362" width="11.5703125" style="34" bestFit="1" customWidth="1"/>
    <col min="4363" max="4607" width="9.140625" style="34"/>
    <col min="4608" max="4608" width="4.7109375" style="34" customWidth="1"/>
    <col min="4609" max="4609" width="6" style="34" bestFit="1" customWidth="1"/>
    <col min="4610" max="4610" width="46.7109375" style="34" customWidth="1"/>
    <col min="4611" max="4611" width="8.5703125" style="34" customWidth="1"/>
    <col min="4612" max="4612" width="4.7109375" style="34" bestFit="1" customWidth="1"/>
    <col min="4613" max="4613" width="8.7109375" style="34" customWidth="1"/>
    <col min="4614" max="4614" width="11.28515625" style="34" customWidth="1"/>
    <col min="4615" max="4615" width="13.140625" style="34" customWidth="1"/>
    <col min="4616" max="4616" width="9.140625" style="34"/>
    <col min="4617" max="4617" width="10.5703125" style="34" bestFit="1" customWidth="1"/>
    <col min="4618" max="4618" width="11.5703125" style="34" bestFit="1" customWidth="1"/>
    <col min="4619" max="4863" width="9.140625" style="34"/>
    <col min="4864" max="4864" width="4.7109375" style="34" customWidth="1"/>
    <col min="4865" max="4865" width="6" style="34" bestFit="1" customWidth="1"/>
    <col min="4866" max="4866" width="46.7109375" style="34" customWidth="1"/>
    <col min="4867" max="4867" width="8.5703125" style="34" customWidth="1"/>
    <col min="4868" max="4868" width="4.7109375" style="34" bestFit="1" customWidth="1"/>
    <col min="4869" max="4869" width="8.7109375" style="34" customWidth="1"/>
    <col min="4870" max="4870" width="11.28515625" style="34" customWidth="1"/>
    <col min="4871" max="4871" width="13.140625" style="34" customWidth="1"/>
    <col min="4872" max="4872" width="9.140625" style="34"/>
    <col min="4873" max="4873" width="10.5703125" style="34" bestFit="1" customWidth="1"/>
    <col min="4874" max="4874" width="11.5703125" style="34" bestFit="1" customWidth="1"/>
    <col min="4875" max="5119" width="9.140625" style="34"/>
    <col min="5120" max="5120" width="4.7109375" style="34" customWidth="1"/>
    <col min="5121" max="5121" width="6" style="34" bestFit="1" customWidth="1"/>
    <col min="5122" max="5122" width="46.7109375" style="34" customWidth="1"/>
    <col min="5123" max="5123" width="8.5703125" style="34" customWidth="1"/>
    <col min="5124" max="5124" width="4.7109375" style="34" bestFit="1" customWidth="1"/>
    <col min="5125" max="5125" width="8.7109375" style="34" customWidth="1"/>
    <col min="5126" max="5126" width="11.28515625" style="34" customWidth="1"/>
    <col min="5127" max="5127" width="13.140625" style="34" customWidth="1"/>
    <col min="5128" max="5128" width="9.140625" style="34"/>
    <col min="5129" max="5129" width="10.5703125" style="34" bestFit="1" customWidth="1"/>
    <col min="5130" max="5130" width="11.5703125" style="34" bestFit="1" customWidth="1"/>
    <col min="5131" max="5375" width="9.140625" style="34"/>
    <col min="5376" max="5376" width="4.7109375" style="34" customWidth="1"/>
    <col min="5377" max="5377" width="6" style="34" bestFit="1" customWidth="1"/>
    <col min="5378" max="5378" width="46.7109375" style="34" customWidth="1"/>
    <col min="5379" max="5379" width="8.5703125" style="34" customWidth="1"/>
    <col min="5380" max="5380" width="4.7109375" style="34" bestFit="1" customWidth="1"/>
    <col min="5381" max="5381" width="8.7109375" style="34" customWidth="1"/>
    <col min="5382" max="5382" width="11.28515625" style="34" customWidth="1"/>
    <col min="5383" max="5383" width="13.140625" style="34" customWidth="1"/>
    <col min="5384" max="5384" width="9.140625" style="34"/>
    <col min="5385" max="5385" width="10.5703125" style="34" bestFit="1" customWidth="1"/>
    <col min="5386" max="5386" width="11.5703125" style="34" bestFit="1" customWidth="1"/>
    <col min="5387" max="5631" width="9.140625" style="34"/>
    <col min="5632" max="5632" width="4.7109375" style="34" customWidth="1"/>
    <col min="5633" max="5633" width="6" style="34" bestFit="1" customWidth="1"/>
    <col min="5634" max="5634" width="46.7109375" style="34" customWidth="1"/>
    <col min="5635" max="5635" width="8.5703125" style="34" customWidth="1"/>
    <col min="5636" max="5636" width="4.7109375" style="34" bestFit="1" customWidth="1"/>
    <col min="5637" max="5637" width="8.7109375" style="34" customWidth="1"/>
    <col min="5638" max="5638" width="11.28515625" style="34" customWidth="1"/>
    <col min="5639" max="5639" width="13.140625" style="34" customWidth="1"/>
    <col min="5640" max="5640" width="9.140625" style="34"/>
    <col min="5641" max="5641" width="10.5703125" style="34" bestFit="1" customWidth="1"/>
    <col min="5642" max="5642" width="11.5703125" style="34" bestFit="1" customWidth="1"/>
    <col min="5643" max="5887" width="9.140625" style="34"/>
    <col min="5888" max="5888" width="4.7109375" style="34" customWidth="1"/>
    <col min="5889" max="5889" width="6" style="34" bestFit="1" customWidth="1"/>
    <col min="5890" max="5890" width="46.7109375" style="34" customWidth="1"/>
    <col min="5891" max="5891" width="8.5703125" style="34" customWidth="1"/>
    <col min="5892" max="5892" width="4.7109375" style="34" bestFit="1" customWidth="1"/>
    <col min="5893" max="5893" width="8.7109375" style="34" customWidth="1"/>
    <col min="5894" max="5894" width="11.28515625" style="34" customWidth="1"/>
    <col min="5895" max="5895" width="13.140625" style="34" customWidth="1"/>
    <col min="5896" max="5896" width="9.140625" style="34"/>
    <col min="5897" max="5897" width="10.5703125" style="34" bestFit="1" customWidth="1"/>
    <col min="5898" max="5898" width="11.5703125" style="34" bestFit="1" customWidth="1"/>
    <col min="5899" max="6143" width="9.140625" style="34"/>
    <col min="6144" max="6144" width="4.7109375" style="34" customWidth="1"/>
    <col min="6145" max="6145" width="6" style="34" bestFit="1" customWidth="1"/>
    <col min="6146" max="6146" width="46.7109375" style="34" customWidth="1"/>
    <col min="6147" max="6147" width="8.5703125" style="34" customWidth="1"/>
    <col min="6148" max="6148" width="4.7109375" style="34" bestFit="1" customWidth="1"/>
    <col min="6149" max="6149" width="8.7109375" style="34" customWidth="1"/>
    <col min="6150" max="6150" width="11.28515625" style="34" customWidth="1"/>
    <col min="6151" max="6151" width="13.140625" style="34" customWidth="1"/>
    <col min="6152" max="6152" width="9.140625" style="34"/>
    <col min="6153" max="6153" width="10.5703125" style="34" bestFit="1" customWidth="1"/>
    <col min="6154" max="6154" width="11.5703125" style="34" bestFit="1" customWidth="1"/>
    <col min="6155" max="6399" width="9.140625" style="34"/>
    <col min="6400" max="6400" width="4.7109375" style="34" customWidth="1"/>
    <col min="6401" max="6401" width="6" style="34" bestFit="1" customWidth="1"/>
    <col min="6402" max="6402" width="46.7109375" style="34" customWidth="1"/>
    <col min="6403" max="6403" width="8.5703125" style="34" customWidth="1"/>
    <col min="6404" max="6404" width="4.7109375" style="34" bestFit="1" customWidth="1"/>
    <col min="6405" max="6405" width="8.7109375" style="34" customWidth="1"/>
    <col min="6406" max="6406" width="11.28515625" style="34" customWidth="1"/>
    <col min="6407" max="6407" width="13.140625" style="34" customWidth="1"/>
    <col min="6408" max="6408" width="9.140625" style="34"/>
    <col min="6409" max="6409" width="10.5703125" style="34" bestFit="1" customWidth="1"/>
    <col min="6410" max="6410" width="11.5703125" style="34" bestFit="1" customWidth="1"/>
    <col min="6411" max="6655" width="9.140625" style="34"/>
    <col min="6656" max="6656" width="4.7109375" style="34" customWidth="1"/>
    <col min="6657" max="6657" width="6" style="34" bestFit="1" customWidth="1"/>
    <col min="6658" max="6658" width="46.7109375" style="34" customWidth="1"/>
    <col min="6659" max="6659" width="8.5703125" style="34" customWidth="1"/>
    <col min="6660" max="6660" width="4.7109375" style="34" bestFit="1" customWidth="1"/>
    <col min="6661" max="6661" width="8.7109375" style="34" customWidth="1"/>
    <col min="6662" max="6662" width="11.28515625" style="34" customWidth="1"/>
    <col min="6663" max="6663" width="13.140625" style="34" customWidth="1"/>
    <col min="6664" max="6664" width="9.140625" style="34"/>
    <col min="6665" max="6665" width="10.5703125" style="34" bestFit="1" customWidth="1"/>
    <col min="6666" max="6666" width="11.5703125" style="34" bestFit="1" customWidth="1"/>
    <col min="6667" max="6911" width="9.140625" style="34"/>
    <col min="6912" max="6912" width="4.7109375" style="34" customWidth="1"/>
    <col min="6913" max="6913" width="6" style="34" bestFit="1" customWidth="1"/>
    <col min="6914" max="6914" width="46.7109375" style="34" customWidth="1"/>
    <col min="6915" max="6915" width="8.5703125" style="34" customWidth="1"/>
    <col min="6916" max="6916" width="4.7109375" style="34" bestFit="1" customWidth="1"/>
    <col min="6917" max="6917" width="8.7109375" style="34" customWidth="1"/>
    <col min="6918" max="6918" width="11.28515625" style="34" customWidth="1"/>
    <col min="6919" max="6919" width="13.140625" style="34" customWidth="1"/>
    <col min="6920" max="6920" width="9.140625" style="34"/>
    <col min="6921" max="6921" width="10.5703125" style="34" bestFit="1" customWidth="1"/>
    <col min="6922" max="6922" width="11.5703125" style="34" bestFit="1" customWidth="1"/>
    <col min="6923" max="7167" width="9.140625" style="34"/>
    <col min="7168" max="7168" width="4.7109375" style="34" customWidth="1"/>
    <col min="7169" max="7169" width="6" style="34" bestFit="1" customWidth="1"/>
    <col min="7170" max="7170" width="46.7109375" style="34" customWidth="1"/>
    <col min="7171" max="7171" width="8.5703125" style="34" customWidth="1"/>
    <col min="7172" max="7172" width="4.7109375" style="34" bestFit="1" customWidth="1"/>
    <col min="7173" max="7173" width="8.7109375" style="34" customWidth="1"/>
    <col min="7174" max="7174" width="11.28515625" style="34" customWidth="1"/>
    <col min="7175" max="7175" width="13.140625" style="34" customWidth="1"/>
    <col min="7176" max="7176" width="9.140625" style="34"/>
    <col min="7177" max="7177" width="10.5703125" style="34" bestFit="1" customWidth="1"/>
    <col min="7178" max="7178" width="11.5703125" style="34" bestFit="1" customWidth="1"/>
    <col min="7179" max="7423" width="9.140625" style="34"/>
    <col min="7424" max="7424" width="4.7109375" style="34" customWidth="1"/>
    <col min="7425" max="7425" width="6" style="34" bestFit="1" customWidth="1"/>
    <col min="7426" max="7426" width="46.7109375" style="34" customWidth="1"/>
    <col min="7427" max="7427" width="8.5703125" style="34" customWidth="1"/>
    <col min="7428" max="7428" width="4.7109375" style="34" bestFit="1" customWidth="1"/>
    <col min="7429" max="7429" width="8.7109375" style="34" customWidth="1"/>
    <col min="7430" max="7430" width="11.28515625" style="34" customWidth="1"/>
    <col min="7431" max="7431" width="13.140625" style="34" customWidth="1"/>
    <col min="7432" max="7432" width="9.140625" style="34"/>
    <col min="7433" max="7433" width="10.5703125" style="34" bestFit="1" customWidth="1"/>
    <col min="7434" max="7434" width="11.5703125" style="34" bestFit="1" customWidth="1"/>
    <col min="7435" max="7679" width="9.140625" style="34"/>
    <col min="7680" max="7680" width="4.7109375" style="34" customWidth="1"/>
    <col min="7681" max="7681" width="6" style="34" bestFit="1" customWidth="1"/>
    <col min="7682" max="7682" width="46.7109375" style="34" customWidth="1"/>
    <col min="7683" max="7683" width="8.5703125" style="34" customWidth="1"/>
    <col min="7684" max="7684" width="4.7109375" style="34" bestFit="1" customWidth="1"/>
    <col min="7685" max="7685" width="8.7109375" style="34" customWidth="1"/>
    <col min="7686" max="7686" width="11.28515625" style="34" customWidth="1"/>
    <col min="7687" max="7687" width="13.140625" style="34" customWidth="1"/>
    <col min="7688" max="7688" width="9.140625" style="34"/>
    <col min="7689" max="7689" width="10.5703125" style="34" bestFit="1" customWidth="1"/>
    <col min="7690" max="7690" width="11.5703125" style="34" bestFit="1" customWidth="1"/>
    <col min="7691" max="7935" width="9.140625" style="34"/>
    <col min="7936" max="7936" width="4.7109375" style="34" customWidth="1"/>
    <col min="7937" max="7937" width="6" style="34" bestFit="1" customWidth="1"/>
    <col min="7938" max="7938" width="46.7109375" style="34" customWidth="1"/>
    <col min="7939" max="7939" width="8.5703125" style="34" customWidth="1"/>
    <col min="7940" max="7940" width="4.7109375" style="34" bestFit="1" customWidth="1"/>
    <col min="7941" max="7941" width="8.7109375" style="34" customWidth="1"/>
    <col min="7942" max="7942" width="11.28515625" style="34" customWidth="1"/>
    <col min="7943" max="7943" width="13.140625" style="34" customWidth="1"/>
    <col min="7944" max="7944" width="9.140625" style="34"/>
    <col min="7945" max="7945" width="10.5703125" style="34" bestFit="1" customWidth="1"/>
    <col min="7946" max="7946" width="11.5703125" style="34" bestFit="1" customWidth="1"/>
    <col min="7947" max="8191" width="9.140625" style="34"/>
    <col min="8192" max="8192" width="4.7109375" style="34" customWidth="1"/>
    <col min="8193" max="8193" width="6" style="34" bestFit="1" customWidth="1"/>
    <col min="8194" max="8194" width="46.7109375" style="34" customWidth="1"/>
    <col min="8195" max="8195" width="8.5703125" style="34" customWidth="1"/>
    <col min="8196" max="8196" width="4.7109375" style="34" bestFit="1" customWidth="1"/>
    <col min="8197" max="8197" width="8.7109375" style="34" customWidth="1"/>
    <col min="8198" max="8198" width="11.28515625" style="34" customWidth="1"/>
    <col min="8199" max="8199" width="13.140625" style="34" customWidth="1"/>
    <col min="8200" max="8200" width="9.140625" style="34"/>
    <col min="8201" max="8201" width="10.5703125" style="34" bestFit="1" customWidth="1"/>
    <col min="8202" max="8202" width="11.5703125" style="34" bestFit="1" customWidth="1"/>
    <col min="8203" max="8447" width="9.140625" style="34"/>
    <col min="8448" max="8448" width="4.7109375" style="34" customWidth="1"/>
    <col min="8449" max="8449" width="6" style="34" bestFit="1" customWidth="1"/>
    <col min="8450" max="8450" width="46.7109375" style="34" customWidth="1"/>
    <col min="8451" max="8451" width="8.5703125" style="34" customWidth="1"/>
    <col min="8452" max="8452" width="4.7109375" style="34" bestFit="1" customWidth="1"/>
    <col min="8453" max="8453" width="8.7109375" style="34" customWidth="1"/>
    <col min="8454" max="8454" width="11.28515625" style="34" customWidth="1"/>
    <col min="8455" max="8455" width="13.140625" style="34" customWidth="1"/>
    <col min="8456" max="8456" width="9.140625" style="34"/>
    <col min="8457" max="8457" width="10.5703125" style="34" bestFit="1" customWidth="1"/>
    <col min="8458" max="8458" width="11.5703125" style="34" bestFit="1" customWidth="1"/>
    <col min="8459" max="8703" width="9.140625" style="34"/>
    <col min="8704" max="8704" width="4.7109375" style="34" customWidth="1"/>
    <col min="8705" max="8705" width="6" style="34" bestFit="1" customWidth="1"/>
    <col min="8706" max="8706" width="46.7109375" style="34" customWidth="1"/>
    <col min="8707" max="8707" width="8.5703125" style="34" customWidth="1"/>
    <col min="8708" max="8708" width="4.7109375" style="34" bestFit="1" customWidth="1"/>
    <col min="8709" max="8709" width="8.7109375" style="34" customWidth="1"/>
    <col min="8710" max="8710" width="11.28515625" style="34" customWidth="1"/>
    <col min="8711" max="8711" width="13.140625" style="34" customWidth="1"/>
    <col min="8712" max="8712" width="9.140625" style="34"/>
    <col min="8713" max="8713" width="10.5703125" style="34" bestFit="1" customWidth="1"/>
    <col min="8714" max="8714" width="11.5703125" style="34" bestFit="1" customWidth="1"/>
    <col min="8715" max="8959" width="9.140625" style="34"/>
    <col min="8960" max="8960" width="4.7109375" style="34" customWidth="1"/>
    <col min="8961" max="8961" width="6" style="34" bestFit="1" customWidth="1"/>
    <col min="8962" max="8962" width="46.7109375" style="34" customWidth="1"/>
    <col min="8963" max="8963" width="8.5703125" style="34" customWidth="1"/>
    <col min="8964" max="8964" width="4.7109375" style="34" bestFit="1" customWidth="1"/>
    <col min="8965" max="8965" width="8.7109375" style="34" customWidth="1"/>
    <col min="8966" max="8966" width="11.28515625" style="34" customWidth="1"/>
    <col min="8967" max="8967" width="13.140625" style="34" customWidth="1"/>
    <col min="8968" max="8968" width="9.140625" style="34"/>
    <col min="8969" max="8969" width="10.5703125" style="34" bestFit="1" customWidth="1"/>
    <col min="8970" max="8970" width="11.5703125" style="34" bestFit="1" customWidth="1"/>
    <col min="8971" max="9215" width="9.140625" style="34"/>
    <col min="9216" max="9216" width="4.7109375" style="34" customWidth="1"/>
    <col min="9217" max="9217" width="6" style="34" bestFit="1" customWidth="1"/>
    <col min="9218" max="9218" width="46.7109375" style="34" customWidth="1"/>
    <col min="9219" max="9219" width="8.5703125" style="34" customWidth="1"/>
    <col min="9220" max="9220" width="4.7109375" style="34" bestFit="1" customWidth="1"/>
    <col min="9221" max="9221" width="8.7109375" style="34" customWidth="1"/>
    <col min="9222" max="9222" width="11.28515625" style="34" customWidth="1"/>
    <col min="9223" max="9223" width="13.140625" style="34" customWidth="1"/>
    <col min="9224" max="9224" width="9.140625" style="34"/>
    <col min="9225" max="9225" width="10.5703125" style="34" bestFit="1" customWidth="1"/>
    <col min="9226" max="9226" width="11.5703125" style="34" bestFit="1" customWidth="1"/>
    <col min="9227" max="9471" width="9.140625" style="34"/>
    <col min="9472" max="9472" width="4.7109375" style="34" customWidth="1"/>
    <col min="9473" max="9473" width="6" style="34" bestFit="1" customWidth="1"/>
    <col min="9474" max="9474" width="46.7109375" style="34" customWidth="1"/>
    <col min="9475" max="9475" width="8.5703125" style="34" customWidth="1"/>
    <col min="9476" max="9476" width="4.7109375" style="34" bestFit="1" customWidth="1"/>
    <col min="9477" max="9477" width="8.7109375" style="34" customWidth="1"/>
    <col min="9478" max="9478" width="11.28515625" style="34" customWidth="1"/>
    <col min="9479" max="9479" width="13.140625" style="34" customWidth="1"/>
    <col min="9480" max="9480" width="9.140625" style="34"/>
    <col min="9481" max="9481" width="10.5703125" style="34" bestFit="1" customWidth="1"/>
    <col min="9482" max="9482" width="11.5703125" style="34" bestFit="1" customWidth="1"/>
    <col min="9483" max="9727" width="9.140625" style="34"/>
    <col min="9728" max="9728" width="4.7109375" style="34" customWidth="1"/>
    <col min="9729" max="9729" width="6" style="34" bestFit="1" customWidth="1"/>
    <col min="9730" max="9730" width="46.7109375" style="34" customWidth="1"/>
    <col min="9731" max="9731" width="8.5703125" style="34" customWidth="1"/>
    <col min="9732" max="9732" width="4.7109375" style="34" bestFit="1" customWidth="1"/>
    <col min="9733" max="9733" width="8.7109375" style="34" customWidth="1"/>
    <col min="9734" max="9734" width="11.28515625" style="34" customWidth="1"/>
    <col min="9735" max="9735" width="13.140625" style="34" customWidth="1"/>
    <col min="9736" max="9736" width="9.140625" style="34"/>
    <col min="9737" max="9737" width="10.5703125" style="34" bestFit="1" customWidth="1"/>
    <col min="9738" max="9738" width="11.5703125" style="34" bestFit="1" customWidth="1"/>
    <col min="9739" max="9983" width="9.140625" style="34"/>
    <col min="9984" max="9984" width="4.7109375" style="34" customWidth="1"/>
    <col min="9985" max="9985" width="6" style="34" bestFit="1" customWidth="1"/>
    <col min="9986" max="9986" width="46.7109375" style="34" customWidth="1"/>
    <col min="9987" max="9987" width="8.5703125" style="34" customWidth="1"/>
    <col min="9988" max="9988" width="4.7109375" style="34" bestFit="1" customWidth="1"/>
    <col min="9989" max="9989" width="8.7109375" style="34" customWidth="1"/>
    <col min="9990" max="9990" width="11.28515625" style="34" customWidth="1"/>
    <col min="9991" max="9991" width="13.140625" style="34" customWidth="1"/>
    <col min="9992" max="9992" width="9.140625" style="34"/>
    <col min="9993" max="9993" width="10.5703125" style="34" bestFit="1" customWidth="1"/>
    <col min="9994" max="9994" width="11.5703125" style="34" bestFit="1" customWidth="1"/>
    <col min="9995" max="10239" width="9.140625" style="34"/>
    <col min="10240" max="10240" width="4.7109375" style="34" customWidth="1"/>
    <col min="10241" max="10241" width="6" style="34" bestFit="1" customWidth="1"/>
    <col min="10242" max="10242" width="46.7109375" style="34" customWidth="1"/>
    <col min="10243" max="10243" width="8.5703125" style="34" customWidth="1"/>
    <col min="10244" max="10244" width="4.7109375" style="34" bestFit="1" customWidth="1"/>
    <col min="10245" max="10245" width="8.7109375" style="34" customWidth="1"/>
    <col min="10246" max="10246" width="11.28515625" style="34" customWidth="1"/>
    <col min="10247" max="10247" width="13.140625" style="34" customWidth="1"/>
    <col min="10248" max="10248" width="9.140625" style="34"/>
    <col min="10249" max="10249" width="10.5703125" style="34" bestFit="1" customWidth="1"/>
    <col min="10250" max="10250" width="11.5703125" style="34" bestFit="1" customWidth="1"/>
    <col min="10251" max="10495" width="9.140625" style="34"/>
    <col min="10496" max="10496" width="4.7109375" style="34" customWidth="1"/>
    <col min="10497" max="10497" width="6" style="34" bestFit="1" customWidth="1"/>
    <col min="10498" max="10498" width="46.7109375" style="34" customWidth="1"/>
    <col min="10499" max="10499" width="8.5703125" style="34" customWidth="1"/>
    <col min="10500" max="10500" width="4.7109375" style="34" bestFit="1" customWidth="1"/>
    <col min="10501" max="10501" width="8.7109375" style="34" customWidth="1"/>
    <col min="10502" max="10502" width="11.28515625" style="34" customWidth="1"/>
    <col min="10503" max="10503" width="13.140625" style="34" customWidth="1"/>
    <col min="10504" max="10504" width="9.140625" style="34"/>
    <col min="10505" max="10505" width="10.5703125" style="34" bestFit="1" customWidth="1"/>
    <col min="10506" max="10506" width="11.5703125" style="34" bestFit="1" customWidth="1"/>
    <col min="10507" max="10751" width="9.140625" style="34"/>
    <col min="10752" max="10752" width="4.7109375" style="34" customWidth="1"/>
    <col min="10753" max="10753" width="6" style="34" bestFit="1" customWidth="1"/>
    <col min="10754" max="10754" width="46.7109375" style="34" customWidth="1"/>
    <col min="10755" max="10755" width="8.5703125" style="34" customWidth="1"/>
    <col min="10756" max="10756" width="4.7109375" style="34" bestFit="1" customWidth="1"/>
    <col min="10757" max="10757" width="8.7109375" style="34" customWidth="1"/>
    <col min="10758" max="10758" width="11.28515625" style="34" customWidth="1"/>
    <col min="10759" max="10759" width="13.140625" style="34" customWidth="1"/>
    <col min="10760" max="10760" width="9.140625" style="34"/>
    <col min="10761" max="10761" width="10.5703125" style="34" bestFit="1" customWidth="1"/>
    <col min="10762" max="10762" width="11.5703125" style="34" bestFit="1" customWidth="1"/>
    <col min="10763" max="11007" width="9.140625" style="34"/>
    <col min="11008" max="11008" width="4.7109375" style="34" customWidth="1"/>
    <col min="11009" max="11009" width="6" style="34" bestFit="1" customWidth="1"/>
    <col min="11010" max="11010" width="46.7109375" style="34" customWidth="1"/>
    <col min="11011" max="11011" width="8.5703125" style="34" customWidth="1"/>
    <col min="11012" max="11012" width="4.7109375" style="34" bestFit="1" customWidth="1"/>
    <col min="11013" max="11013" width="8.7109375" style="34" customWidth="1"/>
    <col min="11014" max="11014" width="11.28515625" style="34" customWidth="1"/>
    <col min="11015" max="11015" width="13.140625" style="34" customWidth="1"/>
    <col min="11016" max="11016" width="9.140625" style="34"/>
    <col min="11017" max="11017" width="10.5703125" style="34" bestFit="1" customWidth="1"/>
    <col min="11018" max="11018" width="11.5703125" style="34" bestFit="1" customWidth="1"/>
    <col min="11019" max="11263" width="9.140625" style="34"/>
    <col min="11264" max="11264" width="4.7109375" style="34" customWidth="1"/>
    <col min="11265" max="11265" width="6" style="34" bestFit="1" customWidth="1"/>
    <col min="11266" max="11266" width="46.7109375" style="34" customWidth="1"/>
    <col min="11267" max="11267" width="8.5703125" style="34" customWidth="1"/>
    <col min="11268" max="11268" width="4.7109375" style="34" bestFit="1" customWidth="1"/>
    <col min="11269" max="11269" width="8.7109375" style="34" customWidth="1"/>
    <col min="11270" max="11270" width="11.28515625" style="34" customWidth="1"/>
    <col min="11271" max="11271" width="13.140625" style="34" customWidth="1"/>
    <col min="11272" max="11272" width="9.140625" style="34"/>
    <col min="11273" max="11273" width="10.5703125" style="34" bestFit="1" customWidth="1"/>
    <col min="11274" max="11274" width="11.5703125" style="34" bestFit="1" customWidth="1"/>
    <col min="11275" max="11519" width="9.140625" style="34"/>
    <col min="11520" max="11520" width="4.7109375" style="34" customWidth="1"/>
    <col min="11521" max="11521" width="6" style="34" bestFit="1" customWidth="1"/>
    <col min="11522" max="11522" width="46.7109375" style="34" customWidth="1"/>
    <col min="11523" max="11523" width="8.5703125" style="34" customWidth="1"/>
    <col min="11524" max="11524" width="4.7109375" style="34" bestFit="1" customWidth="1"/>
    <col min="11525" max="11525" width="8.7109375" style="34" customWidth="1"/>
    <col min="11526" max="11526" width="11.28515625" style="34" customWidth="1"/>
    <col min="11527" max="11527" width="13.140625" style="34" customWidth="1"/>
    <col min="11528" max="11528" width="9.140625" style="34"/>
    <col min="11529" max="11529" width="10.5703125" style="34" bestFit="1" customWidth="1"/>
    <col min="11530" max="11530" width="11.5703125" style="34" bestFit="1" customWidth="1"/>
    <col min="11531" max="11775" width="9.140625" style="34"/>
    <col min="11776" max="11776" width="4.7109375" style="34" customWidth="1"/>
    <col min="11777" max="11777" width="6" style="34" bestFit="1" customWidth="1"/>
    <col min="11778" max="11778" width="46.7109375" style="34" customWidth="1"/>
    <col min="11779" max="11779" width="8.5703125" style="34" customWidth="1"/>
    <col min="11780" max="11780" width="4.7109375" style="34" bestFit="1" customWidth="1"/>
    <col min="11781" max="11781" width="8.7109375" style="34" customWidth="1"/>
    <col min="11782" max="11782" width="11.28515625" style="34" customWidth="1"/>
    <col min="11783" max="11783" width="13.140625" style="34" customWidth="1"/>
    <col min="11784" max="11784" width="9.140625" style="34"/>
    <col min="11785" max="11785" width="10.5703125" style="34" bestFit="1" customWidth="1"/>
    <col min="11786" max="11786" width="11.5703125" style="34" bestFit="1" customWidth="1"/>
    <col min="11787" max="12031" width="9.140625" style="34"/>
    <col min="12032" max="12032" width="4.7109375" style="34" customWidth="1"/>
    <col min="12033" max="12033" width="6" style="34" bestFit="1" customWidth="1"/>
    <col min="12034" max="12034" width="46.7109375" style="34" customWidth="1"/>
    <col min="12035" max="12035" width="8.5703125" style="34" customWidth="1"/>
    <col min="12036" max="12036" width="4.7109375" style="34" bestFit="1" customWidth="1"/>
    <col min="12037" max="12037" width="8.7109375" style="34" customWidth="1"/>
    <col min="12038" max="12038" width="11.28515625" style="34" customWidth="1"/>
    <col min="12039" max="12039" width="13.140625" style="34" customWidth="1"/>
    <col min="12040" max="12040" width="9.140625" style="34"/>
    <col min="12041" max="12041" width="10.5703125" style="34" bestFit="1" customWidth="1"/>
    <col min="12042" max="12042" width="11.5703125" style="34" bestFit="1" customWidth="1"/>
    <col min="12043" max="12287" width="9.140625" style="34"/>
    <col min="12288" max="12288" width="4.7109375" style="34" customWidth="1"/>
    <col min="12289" max="12289" width="6" style="34" bestFit="1" customWidth="1"/>
    <col min="12290" max="12290" width="46.7109375" style="34" customWidth="1"/>
    <col min="12291" max="12291" width="8.5703125" style="34" customWidth="1"/>
    <col min="12292" max="12292" width="4.7109375" style="34" bestFit="1" customWidth="1"/>
    <col min="12293" max="12293" width="8.7109375" style="34" customWidth="1"/>
    <col min="12294" max="12294" width="11.28515625" style="34" customWidth="1"/>
    <col min="12295" max="12295" width="13.140625" style="34" customWidth="1"/>
    <col min="12296" max="12296" width="9.140625" style="34"/>
    <col min="12297" max="12297" width="10.5703125" style="34" bestFit="1" customWidth="1"/>
    <col min="12298" max="12298" width="11.5703125" style="34" bestFit="1" customWidth="1"/>
    <col min="12299" max="12543" width="9.140625" style="34"/>
    <col min="12544" max="12544" width="4.7109375" style="34" customWidth="1"/>
    <col min="12545" max="12545" width="6" style="34" bestFit="1" customWidth="1"/>
    <col min="12546" max="12546" width="46.7109375" style="34" customWidth="1"/>
    <col min="12547" max="12547" width="8.5703125" style="34" customWidth="1"/>
    <col min="12548" max="12548" width="4.7109375" style="34" bestFit="1" customWidth="1"/>
    <col min="12549" max="12549" width="8.7109375" style="34" customWidth="1"/>
    <col min="12550" max="12550" width="11.28515625" style="34" customWidth="1"/>
    <col min="12551" max="12551" width="13.140625" style="34" customWidth="1"/>
    <col min="12552" max="12552" width="9.140625" style="34"/>
    <col min="12553" max="12553" width="10.5703125" style="34" bestFit="1" customWidth="1"/>
    <col min="12554" max="12554" width="11.5703125" style="34" bestFit="1" customWidth="1"/>
    <col min="12555" max="12799" width="9.140625" style="34"/>
    <col min="12800" max="12800" width="4.7109375" style="34" customWidth="1"/>
    <col min="12801" max="12801" width="6" style="34" bestFit="1" customWidth="1"/>
    <col min="12802" max="12802" width="46.7109375" style="34" customWidth="1"/>
    <col min="12803" max="12803" width="8.5703125" style="34" customWidth="1"/>
    <col min="12804" max="12804" width="4.7109375" style="34" bestFit="1" customWidth="1"/>
    <col min="12805" max="12805" width="8.7109375" style="34" customWidth="1"/>
    <col min="12806" max="12806" width="11.28515625" style="34" customWidth="1"/>
    <col min="12807" max="12807" width="13.140625" style="34" customWidth="1"/>
    <col min="12808" max="12808" width="9.140625" style="34"/>
    <col min="12809" max="12809" width="10.5703125" style="34" bestFit="1" customWidth="1"/>
    <col min="12810" max="12810" width="11.5703125" style="34" bestFit="1" customWidth="1"/>
    <col min="12811" max="13055" width="9.140625" style="34"/>
    <col min="13056" max="13056" width="4.7109375" style="34" customWidth="1"/>
    <col min="13057" max="13057" width="6" style="34" bestFit="1" customWidth="1"/>
    <col min="13058" max="13058" width="46.7109375" style="34" customWidth="1"/>
    <col min="13059" max="13059" width="8.5703125" style="34" customWidth="1"/>
    <col min="13060" max="13060" width="4.7109375" style="34" bestFit="1" customWidth="1"/>
    <col min="13061" max="13061" width="8.7109375" style="34" customWidth="1"/>
    <col min="13062" max="13062" width="11.28515625" style="34" customWidth="1"/>
    <col min="13063" max="13063" width="13.140625" style="34" customWidth="1"/>
    <col min="13064" max="13064" width="9.140625" style="34"/>
    <col min="13065" max="13065" width="10.5703125" style="34" bestFit="1" customWidth="1"/>
    <col min="13066" max="13066" width="11.5703125" style="34" bestFit="1" customWidth="1"/>
    <col min="13067" max="13311" width="9.140625" style="34"/>
    <col min="13312" max="13312" width="4.7109375" style="34" customWidth="1"/>
    <col min="13313" max="13313" width="6" style="34" bestFit="1" customWidth="1"/>
    <col min="13314" max="13314" width="46.7109375" style="34" customWidth="1"/>
    <col min="13315" max="13315" width="8.5703125" style="34" customWidth="1"/>
    <col min="13316" max="13316" width="4.7109375" style="34" bestFit="1" customWidth="1"/>
    <col min="13317" max="13317" width="8.7109375" style="34" customWidth="1"/>
    <col min="13318" max="13318" width="11.28515625" style="34" customWidth="1"/>
    <col min="13319" max="13319" width="13.140625" style="34" customWidth="1"/>
    <col min="13320" max="13320" width="9.140625" style="34"/>
    <col min="13321" max="13321" width="10.5703125" style="34" bestFit="1" customWidth="1"/>
    <col min="13322" max="13322" width="11.5703125" style="34" bestFit="1" customWidth="1"/>
    <col min="13323" max="13567" width="9.140625" style="34"/>
    <col min="13568" max="13568" width="4.7109375" style="34" customWidth="1"/>
    <col min="13569" max="13569" width="6" style="34" bestFit="1" customWidth="1"/>
    <col min="13570" max="13570" width="46.7109375" style="34" customWidth="1"/>
    <col min="13571" max="13571" width="8.5703125" style="34" customWidth="1"/>
    <col min="13572" max="13572" width="4.7109375" style="34" bestFit="1" customWidth="1"/>
    <col min="13573" max="13573" width="8.7109375" style="34" customWidth="1"/>
    <col min="13574" max="13574" width="11.28515625" style="34" customWidth="1"/>
    <col min="13575" max="13575" width="13.140625" style="34" customWidth="1"/>
    <col min="13576" max="13576" width="9.140625" style="34"/>
    <col min="13577" max="13577" width="10.5703125" style="34" bestFit="1" customWidth="1"/>
    <col min="13578" max="13578" width="11.5703125" style="34" bestFit="1" customWidth="1"/>
    <col min="13579" max="13823" width="9.140625" style="34"/>
    <col min="13824" max="13824" width="4.7109375" style="34" customWidth="1"/>
    <col min="13825" max="13825" width="6" style="34" bestFit="1" customWidth="1"/>
    <col min="13826" max="13826" width="46.7109375" style="34" customWidth="1"/>
    <col min="13827" max="13827" width="8.5703125" style="34" customWidth="1"/>
    <col min="13828" max="13828" width="4.7109375" style="34" bestFit="1" customWidth="1"/>
    <col min="13829" max="13829" width="8.7109375" style="34" customWidth="1"/>
    <col min="13830" max="13830" width="11.28515625" style="34" customWidth="1"/>
    <col min="13831" max="13831" width="13.140625" style="34" customWidth="1"/>
    <col min="13832" max="13832" width="9.140625" style="34"/>
    <col min="13833" max="13833" width="10.5703125" style="34" bestFit="1" customWidth="1"/>
    <col min="13834" max="13834" width="11.5703125" style="34" bestFit="1" customWidth="1"/>
    <col min="13835" max="14079" width="9.140625" style="34"/>
    <col min="14080" max="14080" width="4.7109375" style="34" customWidth="1"/>
    <col min="14081" max="14081" width="6" style="34" bestFit="1" customWidth="1"/>
    <col min="14082" max="14082" width="46.7109375" style="34" customWidth="1"/>
    <col min="14083" max="14083" width="8.5703125" style="34" customWidth="1"/>
    <col min="14084" max="14084" width="4.7109375" style="34" bestFit="1" customWidth="1"/>
    <col min="14085" max="14085" width="8.7109375" style="34" customWidth="1"/>
    <col min="14086" max="14086" width="11.28515625" style="34" customWidth="1"/>
    <col min="14087" max="14087" width="13.140625" style="34" customWidth="1"/>
    <col min="14088" max="14088" width="9.140625" style="34"/>
    <col min="14089" max="14089" width="10.5703125" style="34" bestFit="1" customWidth="1"/>
    <col min="14090" max="14090" width="11.5703125" style="34" bestFit="1" customWidth="1"/>
    <col min="14091" max="14335" width="9.140625" style="34"/>
    <col min="14336" max="14336" width="4.7109375" style="34" customWidth="1"/>
    <col min="14337" max="14337" width="6" style="34" bestFit="1" customWidth="1"/>
    <col min="14338" max="14338" width="46.7109375" style="34" customWidth="1"/>
    <col min="14339" max="14339" width="8.5703125" style="34" customWidth="1"/>
    <col min="14340" max="14340" width="4.7109375" style="34" bestFit="1" customWidth="1"/>
    <col min="14341" max="14341" width="8.7109375" style="34" customWidth="1"/>
    <col min="14342" max="14342" width="11.28515625" style="34" customWidth="1"/>
    <col min="14343" max="14343" width="13.140625" style="34" customWidth="1"/>
    <col min="14344" max="14344" width="9.140625" style="34"/>
    <col min="14345" max="14345" width="10.5703125" style="34" bestFit="1" customWidth="1"/>
    <col min="14346" max="14346" width="11.5703125" style="34" bestFit="1" customWidth="1"/>
    <col min="14347" max="14591" width="9.140625" style="34"/>
    <col min="14592" max="14592" width="4.7109375" style="34" customWidth="1"/>
    <col min="14593" max="14593" width="6" style="34" bestFit="1" customWidth="1"/>
    <col min="14594" max="14594" width="46.7109375" style="34" customWidth="1"/>
    <col min="14595" max="14595" width="8.5703125" style="34" customWidth="1"/>
    <col min="14596" max="14596" width="4.7109375" style="34" bestFit="1" customWidth="1"/>
    <col min="14597" max="14597" width="8.7109375" style="34" customWidth="1"/>
    <col min="14598" max="14598" width="11.28515625" style="34" customWidth="1"/>
    <col min="14599" max="14599" width="13.140625" style="34" customWidth="1"/>
    <col min="14600" max="14600" width="9.140625" style="34"/>
    <col min="14601" max="14601" width="10.5703125" style="34" bestFit="1" customWidth="1"/>
    <col min="14602" max="14602" width="11.5703125" style="34" bestFit="1" customWidth="1"/>
    <col min="14603" max="14847" width="9.140625" style="34"/>
    <col min="14848" max="14848" width="4.7109375" style="34" customWidth="1"/>
    <col min="14849" max="14849" width="6" style="34" bestFit="1" customWidth="1"/>
    <col min="14850" max="14850" width="46.7109375" style="34" customWidth="1"/>
    <col min="14851" max="14851" width="8.5703125" style="34" customWidth="1"/>
    <col min="14852" max="14852" width="4.7109375" style="34" bestFit="1" customWidth="1"/>
    <col min="14853" max="14853" width="8.7109375" style="34" customWidth="1"/>
    <col min="14854" max="14854" width="11.28515625" style="34" customWidth="1"/>
    <col min="14855" max="14855" width="13.140625" style="34" customWidth="1"/>
    <col min="14856" max="14856" width="9.140625" style="34"/>
    <col min="14857" max="14857" width="10.5703125" style="34" bestFit="1" customWidth="1"/>
    <col min="14858" max="14858" width="11.5703125" style="34" bestFit="1" customWidth="1"/>
    <col min="14859" max="15103" width="9.140625" style="34"/>
    <col min="15104" max="15104" width="4.7109375" style="34" customWidth="1"/>
    <col min="15105" max="15105" width="6" style="34" bestFit="1" customWidth="1"/>
    <col min="15106" max="15106" width="46.7109375" style="34" customWidth="1"/>
    <col min="15107" max="15107" width="8.5703125" style="34" customWidth="1"/>
    <col min="15108" max="15108" width="4.7109375" style="34" bestFit="1" customWidth="1"/>
    <col min="15109" max="15109" width="8.7109375" style="34" customWidth="1"/>
    <col min="15110" max="15110" width="11.28515625" style="34" customWidth="1"/>
    <col min="15111" max="15111" width="13.140625" style="34" customWidth="1"/>
    <col min="15112" max="15112" width="9.140625" style="34"/>
    <col min="15113" max="15113" width="10.5703125" style="34" bestFit="1" customWidth="1"/>
    <col min="15114" max="15114" width="11.5703125" style="34" bestFit="1" customWidth="1"/>
    <col min="15115" max="15359" width="9.140625" style="34"/>
    <col min="15360" max="15360" width="4.7109375" style="34" customWidth="1"/>
    <col min="15361" max="15361" width="6" style="34" bestFit="1" customWidth="1"/>
    <col min="15362" max="15362" width="46.7109375" style="34" customWidth="1"/>
    <col min="15363" max="15363" width="8.5703125" style="34" customWidth="1"/>
    <col min="15364" max="15364" width="4.7109375" style="34" bestFit="1" customWidth="1"/>
    <col min="15365" max="15365" width="8.7109375" style="34" customWidth="1"/>
    <col min="15366" max="15366" width="11.28515625" style="34" customWidth="1"/>
    <col min="15367" max="15367" width="13.140625" style="34" customWidth="1"/>
    <col min="15368" max="15368" width="9.140625" style="34"/>
    <col min="15369" max="15369" width="10.5703125" style="34" bestFit="1" customWidth="1"/>
    <col min="15370" max="15370" width="11.5703125" style="34" bestFit="1" customWidth="1"/>
    <col min="15371" max="15615" width="9.140625" style="34"/>
    <col min="15616" max="15616" width="4.7109375" style="34" customWidth="1"/>
    <col min="15617" max="15617" width="6" style="34" bestFit="1" customWidth="1"/>
    <col min="15618" max="15618" width="46.7109375" style="34" customWidth="1"/>
    <col min="15619" max="15619" width="8.5703125" style="34" customWidth="1"/>
    <col min="15620" max="15620" width="4.7109375" style="34" bestFit="1" customWidth="1"/>
    <col min="15621" max="15621" width="8.7109375" style="34" customWidth="1"/>
    <col min="15622" max="15622" width="11.28515625" style="34" customWidth="1"/>
    <col min="15623" max="15623" width="13.140625" style="34" customWidth="1"/>
    <col min="15624" max="15624" width="9.140625" style="34"/>
    <col min="15625" max="15625" width="10.5703125" style="34" bestFit="1" customWidth="1"/>
    <col min="15626" max="15626" width="11.5703125" style="34" bestFit="1" customWidth="1"/>
    <col min="15627" max="15871" width="9.140625" style="34"/>
    <col min="15872" max="15872" width="4.7109375" style="34" customWidth="1"/>
    <col min="15873" max="15873" width="6" style="34" bestFit="1" customWidth="1"/>
    <col min="15874" max="15874" width="46.7109375" style="34" customWidth="1"/>
    <col min="15875" max="15875" width="8.5703125" style="34" customWidth="1"/>
    <col min="15876" max="15876" width="4.7109375" style="34" bestFit="1" customWidth="1"/>
    <col min="15877" max="15877" width="8.7109375" style="34" customWidth="1"/>
    <col min="15878" max="15878" width="11.28515625" style="34" customWidth="1"/>
    <col min="15879" max="15879" width="13.140625" style="34" customWidth="1"/>
    <col min="15880" max="15880" width="9.140625" style="34"/>
    <col min="15881" max="15881" width="10.5703125" style="34" bestFit="1" customWidth="1"/>
    <col min="15882" max="15882" width="11.5703125" style="34" bestFit="1" customWidth="1"/>
    <col min="15883" max="16127" width="9.140625" style="34"/>
    <col min="16128" max="16128" width="4.7109375" style="34" customWidth="1"/>
    <col min="16129" max="16129" width="6" style="34" bestFit="1" customWidth="1"/>
    <col min="16130" max="16130" width="46.7109375" style="34" customWidth="1"/>
    <col min="16131" max="16131" width="8.5703125" style="34" customWidth="1"/>
    <col min="16132" max="16132" width="4.7109375" style="34" bestFit="1" customWidth="1"/>
    <col min="16133" max="16133" width="8.7109375" style="34" customWidth="1"/>
    <col min="16134" max="16134" width="11.28515625" style="34" customWidth="1"/>
    <col min="16135" max="16135" width="13.140625" style="34" customWidth="1"/>
    <col min="16136" max="16136" width="9.140625" style="34"/>
    <col min="16137" max="16137" width="10.5703125" style="34" bestFit="1" customWidth="1"/>
    <col min="16138" max="16138" width="11.5703125" style="34" bestFit="1" customWidth="1"/>
    <col min="16139" max="16384" width="9.140625" style="34"/>
  </cols>
  <sheetData>
    <row r="1" spans="1:6" s="209" customFormat="1" ht="15.75" x14ac:dyDescent="0.2">
      <c r="A1" s="141"/>
      <c r="B1" s="68"/>
      <c r="C1" s="207"/>
      <c r="D1" s="207"/>
      <c r="E1" s="208"/>
    </row>
    <row r="2" spans="1:6" s="209" customFormat="1" ht="15.75" x14ac:dyDescent="0.2">
      <c r="A2" s="141"/>
      <c r="B2" s="68"/>
      <c r="C2" s="207"/>
      <c r="D2" s="207"/>
      <c r="E2" s="208"/>
    </row>
    <row r="3" spans="1:6" s="209" customFormat="1" ht="15.75" x14ac:dyDescent="0.2">
      <c r="A3" s="141" t="s">
        <v>303</v>
      </c>
      <c r="B3" s="68" t="s">
        <v>208</v>
      </c>
      <c r="C3" s="207"/>
      <c r="D3" s="207"/>
      <c r="E3" s="208"/>
    </row>
    <row r="4" spans="1:6" x14ac:dyDescent="0.2">
      <c r="A4" s="134"/>
      <c r="B4" s="68" t="s">
        <v>209</v>
      </c>
      <c r="C4" s="210"/>
      <c r="D4" s="210"/>
      <c r="E4" s="211"/>
    </row>
    <row r="5" spans="1:6" ht="76.5" x14ac:dyDescent="0.2">
      <c r="A5" s="212" t="s">
        <v>0</v>
      </c>
      <c r="B5" s="213" t="s">
        <v>42</v>
      </c>
      <c r="C5" s="214" t="s">
        <v>8</v>
      </c>
      <c r="D5" s="215" t="s">
        <v>9</v>
      </c>
      <c r="E5" s="216" t="s">
        <v>210</v>
      </c>
      <c r="F5" s="216" t="s">
        <v>47</v>
      </c>
    </row>
    <row r="6" spans="1:6" s="30" customFormat="1" x14ac:dyDescent="0.2">
      <c r="A6" s="142">
        <v>1</v>
      </c>
      <c r="B6" s="119"/>
      <c r="C6" s="58"/>
      <c r="D6" s="56"/>
      <c r="E6" s="57"/>
      <c r="F6" s="58"/>
    </row>
    <row r="7" spans="1:6" s="30" customFormat="1" x14ac:dyDescent="0.2">
      <c r="A7" s="142"/>
      <c r="B7" s="120" t="s">
        <v>138</v>
      </c>
      <c r="C7" s="58"/>
      <c r="D7" s="56"/>
      <c r="E7" s="57"/>
      <c r="F7" s="58"/>
    </row>
    <row r="8" spans="1:6" s="30" customFormat="1" x14ac:dyDescent="0.2">
      <c r="A8" s="142"/>
      <c r="B8" s="315" t="s">
        <v>137</v>
      </c>
      <c r="C8" s="315"/>
      <c r="D8" s="315"/>
      <c r="E8" s="315"/>
      <c r="F8" s="170"/>
    </row>
    <row r="9" spans="1:6" s="30" customFormat="1" x14ac:dyDescent="0.2">
      <c r="A9" s="142"/>
      <c r="B9" s="315"/>
      <c r="C9" s="315"/>
      <c r="D9" s="315"/>
      <c r="E9" s="315"/>
      <c r="F9" s="170"/>
    </row>
    <row r="10" spans="1:6" s="30" customFormat="1" x14ac:dyDescent="0.2">
      <c r="A10" s="142"/>
      <c r="B10" s="119"/>
      <c r="C10" s="58"/>
      <c r="D10" s="56"/>
      <c r="E10" s="57"/>
      <c r="F10" s="58"/>
    </row>
    <row r="11" spans="1:6" s="132" customFormat="1" x14ac:dyDescent="0.2">
      <c r="A11" s="217"/>
      <c r="B11" s="218"/>
      <c r="C11" s="219"/>
      <c r="D11" s="220"/>
      <c r="E11" s="221"/>
      <c r="F11" s="222"/>
    </row>
    <row r="12" spans="1:6" s="132" customFormat="1" x14ac:dyDescent="0.2">
      <c r="A12" s="223">
        <v>1</v>
      </c>
      <c r="B12" s="224" t="s">
        <v>211</v>
      </c>
      <c r="C12" s="225"/>
      <c r="D12" s="226"/>
      <c r="E12" s="225"/>
      <c r="F12" s="225"/>
    </row>
    <row r="13" spans="1:6" s="132" customFormat="1" x14ac:dyDescent="0.2">
      <c r="A13" s="227"/>
      <c r="B13" s="228" t="s">
        <v>212</v>
      </c>
      <c r="C13" s="229"/>
      <c r="D13" s="229"/>
      <c r="F13" s="230"/>
    </row>
    <row r="14" spans="1:6" s="132" customFormat="1" x14ac:dyDescent="0.2">
      <c r="A14" s="227"/>
      <c r="B14" s="228"/>
      <c r="C14" s="231">
        <v>74.12</v>
      </c>
      <c r="D14" s="226" t="s">
        <v>213</v>
      </c>
      <c r="E14" s="258"/>
      <c r="F14" s="225">
        <f>+C14*E14</f>
        <v>0</v>
      </c>
    </row>
    <row r="15" spans="1:6" s="132" customFormat="1" x14ac:dyDescent="0.2">
      <c r="A15" s="232"/>
      <c r="B15" s="233"/>
      <c r="C15" s="234"/>
      <c r="D15" s="235"/>
      <c r="E15" s="236"/>
      <c r="F15" s="236"/>
    </row>
    <row r="16" spans="1:6" s="132" customFormat="1" x14ac:dyDescent="0.2">
      <c r="A16" s="237"/>
      <c r="B16" s="238"/>
      <c r="C16" s="239"/>
      <c r="D16" s="240"/>
      <c r="E16" s="241"/>
      <c r="F16" s="241"/>
    </row>
    <row r="17" spans="1:6" s="132" customFormat="1" x14ac:dyDescent="0.2">
      <c r="A17" s="223">
        <v>2</v>
      </c>
      <c r="B17" s="224" t="s">
        <v>214</v>
      </c>
      <c r="C17" s="225"/>
      <c r="D17" s="226"/>
      <c r="E17" s="225"/>
      <c r="F17" s="225"/>
    </row>
    <row r="18" spans="1:6" s="132" customFormat="1" ht="25.5" x14ac:dyDescent="0.2">
      <c r="A18" s="227"/>
      <c r="B18" s="228" t="s">
        <v>215</v>
      </c>
      <c r="C18" s="229"/>
      <c r="D18" s="229"/>
      <c r="F18" s="230"/>
    </row>
    <row r="19" spans="1:6" s="132" customFormat="1" x14ac:dyDescent="0.2">
      <c r="A19" s="227"/>
      <c r="B19" s="228"/>
      <c r="C19" s="225">
        <v>70.3</v>
      </c>
      <c r="D19" s="226" t="s">
        <v>216</v>
      </c>
      <c r="E19" s="258"/>
      <c r="F19" s="225">
        <f>+C19*E19</f>
        <v>0</v>
      </c>
    </row>
    <row r="20" spans="1:6" s="132" customFormat="1" x14ac:dyDescent="0.2">
      <c r="A20" s="232"/>
      <c r="B20" s="233"/>
      <c r="C20" s="234"/>
      <c r="D20" s="235"/>
      <c r="E20" s="236"/>
      <c r="F20" s="236"/>
    </row>
    <row r="21" spans="1:6" s="132" customFormat="1" x14ac:dyDescent="0.2">
      <c r="A21" s="217"/>
      <c r="B21" s="218"/>
      <c r="C21" s="219"/>
      <c r="D21" s="220"/>
      <c r="E21" s="221"/>
      <c r="F21" s="221"/>
    </row>
    <row r="22" spans="1:6" s="132" customFormat="1" x14ac:dyDescent="0.2">
      <c r="A22" s="223">
        <v>3</v>
      </c>
      <c r="B22" s="224" t="s">
        <v>217</v>
      </c>
      <c r="C22" s="225"/>
      <c r="D22" s="226"/>
      <c r="E22" s="225"/>
      <c r="F22" s="225"/>
    </row>
    <row r="23" spans="1:6" s="132" customFormat="1" ht="38.25" x14ac:dyDescent="0.2">
      <c r="A23" s="227"/>
      <c r="B23" s="228" t="s">
        <v>218</v>
      </c>
      <c r="C23" s="229"/>
      <c r="D23" s="229"/>
      <c r="F23" s="230"/>
    </row>
    <row r="24" spans="1:6" s="132" customFormat="1" x14ac:dyDescent="0.2">
      <c r="A24" s="227"/>
      <c r="B24" s="228"/>
      <c r="C24" s="225">
        <f>121.35-C29</f>
        <v>111.35</v>
      </c>
      <c r="D24" s="226" t="s">
        <v>219</v>
      </c>
      <c r="E24" s="258"/>
      <c r="F24" s="225">
        <f>+C24*E24</f>
        <v>0</v>
      </c>
    </row>
    <row r="25" spans="1:6" s="132" customFormat="1" x14ac:dyDescent="0.2">
      <c r="A25" s="232"/>
      <c r="B25" s="233"/>
      <c r="C25" s="234"/>
      <c r="D25" s="235"/>
      <c r="E25" s="236"/>
      <c r="F25" s="236"/>
    </row>
    <row r="26" spans="1:6" s="132" customFormat="1" x14ac:dyDescent="0.2">
      <c r="A26" s="237"/>
      <c r="B26" s="238"/>
      <c r="C26" s="239"/>
      <c r="D26" s="240"/>
      <c r="E26" s="241"/>
      <c r="F26" s="241"/>
    </row>
    <row r="27" spans="1:6" s="132" customFormat="1" x14ac:dyDescent="0.2">
      <c r="A27" s="223">
        <v>4</v>
      </c>
      <c r="B27" s="224" t="s">
        <v>220</v>
      </c>
      <c r="C27" s="225"/>
      <c r="D27" s="226"/>
      <c r="E27" s="225"/>
      <c r="F27" s="225"/>
    </row>
    <row r="28" spans="1:6" s="132" customFormat="1" ht="38.25" x14ac:dyDescent="0.2">
      <c r="A28" s="227"/>
      <c r="B28" s="228" t="s">
        <v>221</v>
      </c>
      <c r="C28" s="229"/>
      <c r="D28" s="229"/>
      <c r="F28" s="230"/>
    </row>
    <row r="29" spans="1:6" s="132" customFormat="1" x14ac:dyDescent="0.2">
      <c r="A29" s="227"/>
      <c r="B29" s="228"/>
      <c r="C29" s="225">
        <v>10</v>
      </c>
      <c r="D29" s="226" t="s">
        <v>219</v>
      </c>
      <c r="E29" s="258"/>
      <c r="F29" s="225">
        <f>+C29*E29</f>
        <v>0</v>
      </c>
    </row>
    <row r="30" spans="1:6" s="132" customFormat="1" x14ac:dyDescent="0.2">
      <c r="A30" s="232"/>
      <c r="B30" s="233"/>
      <c r="C30" s="234"/>
      <c r="D30" s="235"/>
      <c r="E30" s="236"/>
      <c r="F30" s="236"/>
    </row>
    <row r="31" spans="1:6" s="229" customFormat="1" x14ac:dyDescent="0.2">
      <c r="A31" s="223"/>
      <c r="B31" s="228"/>
      <c r="C31" s="225"/>
      <c r="D31" s="226"/>
      <c r="E31" s="225"/>
      <c r="F31" s="225"/>
    </row>
    <row r="32" spans="1:6" s="229" customFormat="1" x14ac:dyDescent="0.2">
      <c r="A32" s="223">
        <v>5</v>
      </c>
      <c r="B32" s="224" t="s">
        <v>222</v>
      </c>
      <c r="C32" s="225"/>
      <c r="D32" s="226"/>
      <c r="E32" s="225"/>
      <c r="F32" s="225"/>
    </row>
    <row r="33" spans="1:6" s="229" customFormat="1" ht="38.25" x14ac:dyDescent="0.2">
      <c r="A33" s="227"/>
      <c r="B33" s="228" t="s">
        <v>223</v>
      </c>
      <c r="F33" s="242"/>
    </row>
    <row r="34" spans="1:6" s="229" customFormat="1" x14ac:dyDescent="0.2">
      <c r="A34" s="227"/>
      <c r="B34" s="228"/>
      <c r="C34" s="225">
        <f>139.13-3.4*2.9*3.45</f>
        <v>105.113</v>
      </c>
      <c r="D34" s="226" t="s">
        <v>219</v>
      </c>
      <c r="E34" s="258"/>
      <c r="F34" s="225">
        <f>+C34*E34</f>
        <v>0</v>
      </c>
    </row>
    <row r="35" spans="1:6" s="229" customFormat="1" x14ac:dyDescent="0.2">
      <c r="A35" s="232"/>
      <c r="B35" s="233"/>
      <c r="C35" s="236"/>
      <c r="D35" s="235"/>
      <c r="E35" s="236"/>
      <c r="F35" s="236"/>
    </row>
    <row r="36" spans="1:6" s="229" customFormat="1" x14ac:dyDescent="0.2">
      <c r="A36" s="223"/>
      <c r="B36" s="228"/>
      <c r="C36" s="225"/>
      <c r="D36" s="226"/>
      <c r="E36" s="225"/>
      <c r="F36" s="225"/>
    </row>
    <row r="37" spans="1:6" s="229" customFormat="1" x14ac:dyDescent="0.2">
      <c r="A37" s="223">
        <v>6</v>
      </c>
      <c r="B37" s="224" t="s">
        <v>224</v>
      </c>
      <c r="C37" s="225"/>
      <c r="D37" s="226"/>
      <c r="E37" s="225"/>
      <c r="F37" s="225"/>
    </row>
    <row r="38" spans="1:6" s="229" customFormat="1" ht="38.25" x14ac:dyDescent="0.2">
      <c r="A38" s="227"/>
      <c r="B38" s="228" t="s">
        <v>225</v>
      </c>
      <c r="C38" s="225"/>
      <c r="D38" s="226"/>
      <c r="F38" s="242"/>
    </row>
    <row r="39" spans="1:6" s="229" customFormat="1" x14ac:dyDescent="0.2">
      <c r="A39" s="227"/>
      <c r="B39" s="228"/>
      <c r="C39" s="225">
        <f>61.5*0.2</f>
        <v>12.3</v>
      </c>
      <c r="D39" s="226" t="s">
        <v>219</v>
      </c>
      <c r="E39" s="258"/>
      <c r="F39" s="225">
        <f>+C39*E39</f>
        <v>0</v>
      </c>
    </row>
    <row r="40" spans="1:6" s="229" customFormat="1" x14ac:dyDescent="0.2">
      <c r="A40" s="232"/>
      <c r="B40" s="233"/>
      <c r="C40" s="236"/>
      <c r="D40" s="235"/>
      <c r="E40" s="236"/>
      <c r="F40" s="236"/>
    </row>
    <row r="41" spans="1:6" s="132" customFormat="1" x14ac:dyDescent="0.2">
      <c r="A41" s="243"/>
      <c r="B41" s="218"/>
      <c r="C41" s="219"/>
      <c r="D41" s="220"/>
      <c r="E41" s="221"/>
      <c r="F41" s="221"/>
    </row>
    <row r="42" spans="1:6" s="132" customFormat="1" x14ac:dyDescent="0.2">
      <c r="A42" s="223">
        <v>7</v>
      </c>
      <c r="B42" s="224" t="s">
        <v>226</v>
      </c>
      <c r="C42" s="244"/>
      <c r="D42" s="226"/>
      <c r="E42" s="225"/>
      <c r="F42" s="225"/>
    </row>
    <row r="43" spans="1:6" s="132" customFormat="1" ht="25.5" x14ac:dyDescent="0.2">
      <c r="A43" s="223"/>
      <c r="B43" s="228" t="s">
        <v>227</v>
      </c>
      <c r="C43" s="244"/>
      <c r="D43" s="226"/>
      <c r="E43" s="225"/>
      <c r="F43" s="225"/>
    </row>
    <row r="44" spans="1:6" s="132" customFormat="1" x14ac:dyDescent="0.2">
      <c r="A44" s="223"/>
      <c r="B44" s="228"/>
      <c r="C44" s="244">
        <f>3.1*3.6</f>
        <v>11.16</v>
      </c>
      <c r="D44" s="226" t="s">
        <v>216</v>
      </c>
      <c r="E44" s="258"/>
      <c r="F44" s="225">
        <f>+C44*E44</f>
        <v>0</v>
      </c>
    </row>
    <row r="45" spans="1:6" s="132" customFormat="1" x14ac:dyDescent="0.2">
      <c r="A45" s="232"/>
      <c r="B45" s="233"/>
      <c r="C45" s="234"/>
      <c r="D45" s="235"/>
      <c r="E45" s="236"/>
      <c r="F45" s="236"/>
    </row>
    <row r="46" spans="1:6" s="132" customFormat="1" x14ac:dyDescent="0.2">
      <c r="A46" s="243"/>
      <c r="B46" s="218"/>
      <c r="C46" s="219"/>
      <c r="D46" s="220"/>
      <c r="E46" s="221"/>
      <c r="F46" s="221"/>
    </row>
    <row r="47" spans="1:6" s="132" customFormat="1" x14ac:dyDescent="0.2">
      <c r="A47" s="223">
        <v>8</v>
      </c>
      <c r="B47" s="224" t="s">
        <v>228</v>
      </c>
      <c r="C47" s="225"/>
      <c r="D47" s="226"/>
      <c r="E47" s="225"/>
      <c r="F47" s="225"/>
    </row>
    <row r="48" spans="1:6" s="132" customFormat="1" ht="25.5" x14ac:dyDescent="0.2">
      <c r="A48" s="227"/>
      <c r="B48" s="228" t="s">
        <v>229</v>
      </c>
      <c r="C48" s="225"/>
      <c r="D48" s="226"/>
      <c r="F48" s="230"/>
    </row>
    <row r="49" spans="1:7" s="132" customFormat="1" x14ac:dyDescent="0.2">
      <c r="A49" s="227"/>
      <c r="B49" s="228"/>
      <c r="C49" s="225">
        <f>+C24+C29</f>
        <v>121.35</v>
      </c>
      <c r="D49" s="226" t="s">
        <v>219</v>
      </c>
      <c r="E49" s="258"/>
      <c r="F49" s="225">
        <f>+C49*E49</f>
        <v>0</v>
      </c>
      <c r="G49" s="230"/>
    </row>
    <row r="50" spans="1:7" s="132" customFormat="1" x14ac:dyDescent="0.2">
      <c r="A50" s="232"/>
      <c r="B50" s="233"/>
      <c r="C50" s="234"/>
      <c r="D50" s="235"/>
      <c r="E50" s="236"/>
      <c r="F50" s="236"/>
    </row>
    <row r="51" spans="1:7" s="132" customFormat="1" x14ac:dyDescent="0.2">
      <c r="A51" s="243"/>
      <c r="B51" s="218"/>
      <c r="C51" s="219"/>
      <c r="D51" s="220"/>
      <c r="E51" s="221"/>
      <c r="F51" s="221"/>
    </row>
    <row r="52" spans="1:7" s="132" customFormat="1" x14ac:dyDescent="0.2">
      <c r="A52" s="223">
        <v>9</v>
      </c>
      <c r="B52" s="224" t="s">
        <v>230</v>
      </c>
      <c r="C52" s="244"/>
      <c r="D52" s="226"/>
      <c r="E52" s="225"/>
      <c r="F52" s="225"/>
    </row>
    <row r="53" spans="1:7" s="132" customFormat="1" ht="25.5" x14ac:dyDescent="0.2">
      <c r="A53" s="223"/>
      <c r="B53" s="228" t="s">
        <v>231</v>
      </c>
      <c r="C53" s="244"/>
      <c r="D53" s="226"/>
      <c r="E53" s="225"/>
      <c r="F53" s="225"/>
    </row>
    <row r="54" spans="1:7" s="132" customFormat="1" x14ac:dyDescent="0.2">
      <c r="A54" s="223"/>
      <c r="B54" s="228"/>
      <c r="C54" s="244">
        <f>3.1*3.6*0.1</f>
        <v>1.1160000000000001</v>
      </c>
      <c r="D54" s="245" t="s">
        <v>219</v>
      </c>
      <c r="E54" s="258"/>
      <c r="F54" s="225">
        <f>+C54*E54</f>
        <v>0</v>
      </c>
    </row>
    <row r="55" spans="1:7" s="132" customFormat="1" x14ac:dyDescent="0.2">
      <c r="A55" s="232"/>
      <c r="B55" s="233"/>
      <c r="C55" s="234"/>
      <c r="D55" s="235"/>
      <c r="E55" s="236"/>
      <c r="F55" s="236"/>
    </row>
    <row r="56" spans="1:7" s="132" customFormat="1" x14ac:dyDescent="0.2">
      <c r="A56" s="243"/>
      <c r="B56" s="218"/>
      <c r="C56" s="219"/>
      <c r="D56" s="220"/>
      <c r="E56" s="221"/>
      <c r="F56" s="221"/>
    </row>
    <row r="57" spans="1:7" s="132" customFormat="1" x14ac:dyDescent="0.2">
      <c r="A57" s="223">
        <v>10</v>
      </c>
      <c r="B57" s="224" t="s">
        <v>232</v>
      </c>
      <c r="C57" s="244"/>
      <c r="D57" s="226"/>
      <c r="E57" s="225"/>
      <c r="F57" s="225"/>
    </row>
    <row r="58" spans="1:7" s="132" customFormat="1" ht="25.5" x14ac:dyDescent="0.2">
      <c r="A58" s="223"/>
      <c r="B58" s="228" t="s">
        <v>233</v>
      </c>
      <c r="C58" s="244"/>
      <c r="D58" s="226"/>
      <c r="E58" s="225"/>
      <c r="F58" s="225"/>
    </row>
    <row r="59" spans="1:7" s="132" customFormat="1" x14ac:dyDescent="0.2">
      <c r="A59" s="223"/>
      <c r="B59" s="228"/>
      <c r="C59" s="244">
        <f>(6.61+3.4+3+0.92+0.92)*0.3+(3.4+2.9)*2*0.2</f>
        <v>6.9749999999999996</v>
      </c>
      <c r="D59" s="245" t="s">
        <v>219</v>
      </c>
      <c r="E59" s="258"/>
      <c r="F59" s="225">
        <f>+C59*E59</f>
        <v>0</v>
      </c>
    </row>
    <row r="60" spans="1:7" s="132" customFormat="1" x14ac:dyDescent="0.2">
      <c r="A60" s="232"/>
      <c r="B60" s="233"/>
      <c r="C60" s="234"/>
      <c r="D60" s="235"/>
      <c r="E60" s="236"/>
      <c r="F60" s="236"/>
    </row>
    <row r="61" spans="1:7" s="132" customFormat="1" x14ac:dyDescent="0.2">
      <c r="A61" s="243"/>
      <c r="B61" s="218"/>
      <c r="C61" s="219"/>
      <c r="D61" s="220"/>
      <c r="E61" s="221"/>
      <c r="F61" s="221"/>
    </row>
    <row r="62" spans="1:7" s="132" customFormat="1" x14ac:dyDescent="0.2">
      <c r="A62" s="223">
        <v>11</v>
      </c>
      <c r="B62" s="224" t="s">
        <v>234</v>
      </c>
      <c r="C62" s="244"/>
      <c r="D62" s="226"/>
      <c r="E62" s="225"/>
      <c r="F62" s="225"/>
    </row>
    <row r="63" spans="1:7" s="132" customFormat="1" x14ac:dyDescent="0.2">
      <c r="A63" s="223"/>
      <c r="B63" s="228" t="s">
        <v>235</v>
      </c>
      <c r="C63" s="244"/>
      <c r="D63" s="226"/>
      <c r="E63" s="225"/>
      <c r="F63" s="225"/>
    </row>
    <row r="64" spans="1:7" s="132" customFormat="1" x14ac:dyDescent="0.2">
      <c r="A64" s="223"/>
      <c r="B64" s="228"/>
      <c r="C64" s="244">
        <f>+(12.8+11.2)*2.5</f>
        <v>60</v>
      </c>
      <c r="D64" s="245" t="s">
        <v>216</v>
      </c>
      <c r="E64" s="258"/>
      <c r="F64" s="225">
        <f>+C64*E64</f>
        <v>0</v>
      </c>
    </row>
    <row r="65" spans="1:8" s="132" customFormat="1" x14ac:dyDescent="0.2">
      <c r="A65" s="232"/>
      <c r="B65" s="233"/>
      <c r="C65" s="234"/>
      <c r="D65" s="235"/>
      <c r="E65" s="236"/>
      <c r="F65" s="236"/>
    </row>
    <row r="66" spans="1:8" s="132" customFormat="1" x14ac:dyDescent="0.2">
      <c r="A66" s="243"/>
      <c r="B66" s="218"/>
      <c r="C66" s="219"/>
      <c r="D66" s="220"/>
      <c r="E66" s="221"/>
      <c r="F66" s="221"/>
    </row>
    <row r="67" spans="1:8" s="132" customFormat="1" x14ac:dyDescent="0.2">
      <c r="A67" s="223">
        <v>12</v>
      </c>
      <c r="B67" s="224" t="s">
        <v>236</v>
      </c>
      <c r="C67" s="244"/>
      <c r="D67" s="226"/>
      <c r="E67" s="225"/>
      <c r="F67" s="225"/>
    </row>
    <row r="68" spans="1:8" s="132" customFormat="1" ht="25.5" x14ac:dyDescent="0.2">
      <c r="A68" s="223"/>
      <c r="B68" s="228" t="s">
        <v>237</v>
      </c>
      <c r="C68" s="244"/>
      <c r="D68" s="226"/>
      <c r="E68" s="225"/>
      <c r="F68" s="225"/>
    </row>
    <row r="69" spans="1:8" s="132" customFormat="1" x14ac:dyDescent="0.2">
      <c r="A69" s="223"/>
      <c r="B69" s="228"/>
      <c r="C69" s="244">
        <f>+(2*1.76)*0.2</f>
        <v>0.70400000000000007</v>
      </c>
      <c r="D69" s="245" t="s">
        <v>216</v>
      </c>
      <c r="E69" s="258"/>
      <c r="F69" s="225">
        <f>+C69*E69</f>
        <v>0</v>
      </c>
    </row>
    <row r="70" spans="1:8" s="132" customFormat="1" x14ac:dyDescent="0.2">
      <c r="A70" s="232"/>
      <c r="B70" s="233"/>
      <c r="C70" s="234"/>
      <c r="D70" s="235"/>
      <c r="E70" s="236"/>
      <c r="F70" s="236"/>
      <c r="H70" s="246"/>
    </row>
    <row r="71" spans="1:8" s="132" customFormat="1" x14ac:dyDescent="0.2">
      <c r="A71" s="243"/>
      <c r="B71" s="218"/>
      <c r="C71" s="219"/>
      <c r="D71" s="220"/>
      <c r="E71" s="221"/>
      <c r="F71" s="221"/>
    </row>
    <row r="72" spans="1:8" s="132" customFormat="1" x14ac:dyDescent="0.2">
      <c r="A72" s="223">
        <v>13</v>
      </c>
      <c r="B72" s="224" t="s">
        <v>238</v>
      </c>
      <c r="C72" s="244"/>
      <c r="D72" s="226"/>
      <c r="E72" s="225"/>
      <c r="F72" s="225"/>
    </row>
    <row r="73" spans="1:8" s="132" customFormat="1" ht="25.5" x14ac:dyDescent="0.2">
      <c r="A73" s="223"/>
      <c r="B73" s="228" t="s">
        <v>239</v>
      </c>
      <c r="C73" s="244"/>
      <c r="D73" s="226"/>
      <c r="E73" s="225"/>
      <c r="F73" s="225"/>
    </row>
    <row r="74" spans="1:8" s="132" customFormat="1" x14ac:dyDescent="0.2">
      <c r="A74" s="223"/>
      <c r="B74" s="228"/>
      <c r="C74" s="244">
        <f>(1.6+0.87)*2*0.2</f>
        <v>0.9880000000000001</v>
      </c>
      <c r="D74" s="245" t="s">
        <v>216</v>
      </c>
      <c r="E74" s="258"/>
      <c r="F74" s="225">
        <f>+C74*E74</f>
        <v>0</v>
      </c>
    </row>
    <row r="75" spans="1:8" s="132" customFormat="1" x14ac:dyDescent="0.2">
      <c r="A75" s="232"/>
      <c r="B75" s="233"/>
      <c r="C75" s="234"/>
      <c r="D75" s="235"/>
      <c r="E75" s="236"/>
      <c r="F75" s="236"/>
      <c r="H75" s="246"/>
    </row>
    <row r="76" spans="1:8" s="132" customFormat="1" x14ac:dyDescent="0.2">
      <c r="A76" s="243"/>
      <c r="B76" s="218"/>
      <c r="C76" s="219"/>
      <c r="D76" s="220"/>
      <c r="E76" s="221"/>
      <c r="F76" s="221"/>
    </row>
    <row r="77" spans="1:8" s="132" customFormat="1" x14ac:dyDescent="0.2">
      <c r="A77" s="223">
        <v>14</v>
      </c>
      <c r="B77" s="224" t="s">
        <v>240</v>
      </c>
      <c r="C77" s="244"/>
      <c r="D77" s="226"/>
      <c r="E77" s="225"/>
      <c r="F77" s="225"/>
    </row>
    <row r="78" spans="1:8" s="132" customFormat="1" ht="63.75" x14ac:dyDescent="0.2">
      <c r="A78" s="223"/>
      <c r="B78" s="228" t="s">
        <v>241</v>
      </c>
      <c r="C78" s="244"/>
      <c r="D78" s="226"/>
      <c r="E78" s="225"/>
      <c r="F78" s="225"/>
    </row>
    <row r="79" spans="1:8" s="132" customFormat="1" x14ac:dyDescent="0.2">
      <c r="A79" s="223"/>
      <c r="B79" s="228"/>
      <c r="C79" s="244">
        <f>10.2*0.2+3.11*0.3-0.74*0.3</f>
        <v>2.7509999999999999</v>
      </c>
      <c r="D79" s="226" t="s">
        <v>219</v>
      </c>
      <c r="E79" s="258"/>
      <c r="F79" s="225">
        <f>+C79*E79</f>
        <v>0</v>
      </c>
    </row>
    <row r="80" spans="1:8" s="132" customFormat="1" x14ac:dyDescent="0.2">
      <c r="A80" s="232"/>
      <c r="B80" s="233"/>
      <c r="C80" s="234"/>
      <c r="D80" s="235"/>
      <c r="E80" s="236"/>
      <c r="F80" s="236"/>
      <c r="H80" s="246"/>
    </row>
    <row r="81" spans="1:6" s="132" customFormat="1" x14ac:dyDescent="0.2">
      <c r="A81" s="243"/>
      <c r="B81" s="218"/>
      <c r="C81" s="219"/>
      <c r="D81" s="220"/>
      <c r="E81" s="221"/>
      <c r="F81" s="221"/>
    </row>
    <row r="82" spans="1:6" s="132" customFormat="1" x14ac:dyDescent="0.2">
      <c r="A82" s="223">
        <v>15</v>
      </c>
      <c r="B82" s="224" t="s">
        <v>242</v>
      </c>
      <c r="C82" s="244"/>
      <c r="D82" s="226"/>
      <c r="E82" s="225"/>
      <c r="F82" s="225"/>
    </row>
    <row r="83" spans="1:6" s="132" customFormat="1" ht="51" x14ac:dyDescent="0.2">
      <c r="A83" s="223"/>
      <c r="B83" s="228" t="s">
        <v>243</v>
      </c>
      <c r="C83" s="244"/>
      <c r="D83" s="226"/>
      <c r="E83" s="225"/>
      <c r="F83" s="225"/>
    </row>
    <row r="84" spans="1:6" s="132" customFormat="1" x14ac:dyDescent="0.2">
      <c r="A84" s="223"/>
      <c r="B84" s="228"/>
      <c r="C84" s="244">
        <f>(10.2-7.8)*3-1.6*0.87*0.2-0.25*2*0.2</f>
        <v>6.8215999999999983</v>
      </c>
      <c r="D84" s="226" t="s">
        <v>219</v>
      </c>
      <c r="E84" s="258"/>
      <c r="F84" s="225">
        <f>+C84*E84</f>
        <v>0</v>
      </c>
    </row>
    <row r="85" spans="1:6" s="132" customFormat="1" x14ac:dyDescent="0.2">
      <c r="A85" s="232"/>
      <c r="B85" s="233"/>
      <c r="C85" s="234"/>
      <c r="D85" s="235"/>
      <c r="E85" s="236"/>
      <c r="F85" s="236"/>
    </row>
    <row r="86" spans="1:6" s="229" customFormat="1" x14ac:dyDescent="0.2">
      <c r="A86" s="243"/>
      <c r="B86" s="218"/>
      <c r="C86" s="221"/>
      <c r="D86" s="220"/>
      <c r="E86" s="221"/>
      <c r="F86" s="221"/>
    </row>
    <row r="87" spans="1:6" s="229" customFormat="1" x14ac:dyDescent="0.2">
      <c r="A87" s="223">
        <v>16</v>
      </c>
      <c r="B87" s="224" t="s">
        <v>244</v>
      </c>
      <c r="C87" s="225"/>
      <c r="D87" s="226"/>
      <c r="E87" s="225"/>
      <c r="F87" s="225"/>
    </row>
    <row r="88" spans="1:6" s="229" customFormat="1" ht="51" x14ac:dyDescent="0.2">
      <c r="A88" s="223"/>
      <c r="B88" s="228" t="s">
        <v>245</v>
      </c>
      <c r="C88" s="225"/>
      <c r="D88" s="226"/>
      <c r="E88" s="225"/>
      <c r="F88" s="225"/>
    </row>
    <row r="89" spans="1:6" s="229" customFormat="1" x14ac:dyDescent="0.2">
      <c r="A89" s="223"/>
      <c r="B89" s="228"/>
      <c r="C89" s="225">
        <v>1</v>
      </c>
      <c r="D89" s="245" t="s">
        <v>159</v>
      </c>
      <c r="E89" s="258"/>
      <c r="F89" s="225">
        <f>+C89*E89</f>
        <v>0</v>
      </c>
    </row>
    <row r="90" spans="1:6" s="229" customFormat="1" x14ac:dyDescent="0.2">
      <c r="A90" s="232"/>
      <c r="B90" s="233"/>
      <c r="C90" s="236"/>
      <c r="D90" s="235"/>
      <c r="E90" s="236"/>
      <c r="F90" s="236"/>
    </row>
    <row r="91" spans="1:6" s="229" customFormat="1" x14ac:dyDescent="0.2">
      <c r="A91" s="243"/>
      <c r="B91" s="218"/>
      <c r="C91" s="221"/>
      <c r="D91" s="220"/>
      <c r="E91" s="221"/>
      <c r="F91" s="221"/>
    </row>
    <row r="92" spans="1:6" s="229" customFormat="1" ht="25.5" x14ac:dyDescent="0.2">
      <c r="A92" s="223">
        <v>17</v>
      </c>
      <c r="B92" s="224" t="s">
        <v>246</v>
      </c>
      <c r="C92" s="225"/>
      <c r="D92" s="226"/>
      <c r="E92" s="225"/>
      <c r="F92" s="225"/>
    </row>
    <row r="93" spans="1:6" s="229" customFormat="1" ht="51" x14ac:dyDescent="0.2">
      <c r="A93" s="223"/>
      <c r="B93" s="228" t="s">
        <v>247</v>
      </c>
      <c r="C93" s="225"/>
      <c r="D93" s="226"/>
      <c r="E93" s="225"/>
      <c r="F93" s="225"/>
    </row>
    <row r="94" spans="1:6" s="229" customFormat="1" x14ac:dyDescent="0.2">
      <c r="A94" s="223"/>
      <c r="B94" s="228"/>
      <c r="C94" s="225">
        <v>1</v>
      </c>
      <c r="D94" s="245" t="s">
        <v>159</v>
      </c>
      <c r="E94" s="258"/>
      <c r="F94" s="225">
        <f>+C94*E94</f>
        <v>0</v>
      </c>
    </row>
    <row r="95" spans="1:6" s="229" customFormat="1" x14ac:dyDescent="0.2">
      <c r="A95" s="232"/>
      <c r="B95" s="233"/>
      <c r="C95" s="236"/>
      <c r="D95" s="235"/>
      <c r="E95" s="236"/>
      <c r="F95" s="236"/>
    </row>
    <row r="96" spans="1:6" s="132" customFormat="1" x14ac:dyDescent="0.2">
      <c r="A96" s="243"/>
      <c r="B96" s="218"/>
      <c r="C96" s="219"/>
      <c r="D96" s="220"/>
      <c r="E96" s="221"/>
      <c r="F96" s="221"/>
    </row>
    <row r="97" spans="1:6" s="132" customFormat="1" x14ac:dyDescent="0.2">
      <c r="A97" s="223">
        <v>18</v>
      </c>
      <c r="B97" s="224" t="s">
        <v>248</v>
      </c>
      <c r="C97" s="244"/>
      <c r="D97" s="226"/>
      <c r="E97" s="225"/>
      <c r="F97" s="225"/>
    </row>
    <row r="98" spans="1:6" s="132" customFormat="1" ht="38.25" x14ac:dyDescent="0.2">
      <c r="A98" s="223"/>
      <c r="B98" s="228" t="s">
        <v>249</v>
      </c>
      <c r="C98" s="244"/>
      <c r="D98" s="226"/>
      <c r="E98" s="225"/>
      <c r="F98" s="225"/>
    </row>
    <row r="99" spans="1:6" s="132" customFormat="1" x14ac:dyDescent="0.2">
      <c r="A99" s="223"/>
      <c r="B99" s="228"/>
      <c r="C99" s="244">
        <v>1</v>
      </c>
      <c r="D99" s="226" t="s">
        <v>159</v>
      </c>
      <c r="E99" s="258"/>
      <c r="F99" s="225">
        <f>+C99*E99</f>
        <v>0</v>
      </c>
    </row>
    <row r="100" spans="1:6" s="132" customFormat="1" x14ac:dyDescent="0.2">
      <c r="A100" s="232"/>
      <c r="B100" s="233"/>
      <c r="C100" s="234"/>
      <c r="D100" s="235"/>
      <c r="E100" s="236"/>
      <c r="F100" s="236"/>
    </row>
    <row r="101" spans="1:6" s="132" customFormat="1" x14ac:dyDescent="0.2">
      <c r="A101" s="243"/>
      <c r="B101" s="218"/>
      <c r="C101" s="219"/>
      <c r="D101" s="220"/>
      <c r="E101" s="221"/>
      <c r="F101" s="221"/>
    </row>
    <row r="102" spans="1:6" s="132" customFormat="1" x14ac:dyDescent="0.2">
      <c r="A102" s="223">
        <v>19</v>
      </c>
      <c r="B102" s="224" t="s">
        <v>250</v>
      </c>
      <c r="C102" s="244"/>
      <c r="D102" s="226"/>
      <c r="E102" s="225"/>
      <c r="F102" s="225"/>
    </row>
    <row r="103" spans="1:6" s="132" customFormat="1" ht="51" x14ac:dyDescent="0.2">
      <c r="A103" s="223"/>
      <c r="B103" s="228" t="s">
        <v>251</v>
      </c>
      <c r="C103" s="244"/>
      <c r="D103" s="226"/>
      <c r="E103" s="225"/>
      <c r="F103" s="225"/>
    </row>
    <row r="104" spans="1:6" s="132" customFormat="1" x14ac:dyDescent="0.2">
      <c r="A104" s="223"/>
      <c r="B104" s="228"/>
      <c r="C104" s="244">
        <f>10.2+11.8*0.4+3.58*0.4</f>
        <v>16.352</v>
      </c>
      <c r="D104" s="226" t="s">
        <v>216</v>
      </c>
      <c r="E104" s="258"/>
      <c r="F104" s="225">
        <f>+C104*E104</f>
        <v>0</v>
      </c>
    </row>
    <row r="105" spans="1:6" s="132" customFormat="1" x14ac:dyDescent="0.2">
      <c r="A105" s="232"/>
      <c r="B105" s="233"/>
      <c r="C105" s="234"/>
      <c r="D105" s="235"/>
      <c r="E105" s="236"/>
      <c r="F105" s="236"/>
    </row>
    <row r="106" spans="1:6" s="247" customFormat="1" x14ac:dyDescent="0.2">
      <c r="A106" s="243"/>
      <c r="B106" s="218"/>
      <c r="C106" s="219"/>
      <c r="D106" s="220"/>
      <c r="E106" s="221"/>
      <c r="F106" s="221"/>
    </row>
    <row r="107" spans="1:6" s="247" customFormat="1" x14ac:dyDescent="0.2">
      <c r="A107" s="223">
        <v>20</v>
      </c>
      <c r="B107" s="224" t="s">
        <v>252</v>
      </c>
      <c r="C107" s="244"/>
      <c r="D107" s="226"/>
      <c r="E107" s="225"/>
      <c r="F107" s="225"/>
    </row>
    <row r="108" spans="1:6" s="247" customFormat="1" x14ac:dyDescent="0.2">
      <c r="A108" s="223"/>
      <c r="B108" s="228" t="s">
        <v>253</v>
      </c>
      <c r="C108" s="244"/>
      <c r="D108" s="226"/>
      <c r="E108" s="225"/>
      <c r="F108" s="225"/>
    </row>
    <row r="109" spans="1:6" s="247" customFormat="1" x14ac:dyDescent="0.2">
      <c r="A109" s="223"/>
      <c r="B109" s="228"/>
      <c r="C109" s="244">
        <f>+C104</f>
        <v>16.352</v>
      </c>
      <c r="D109" s="226" t="s">
        <v>216</v>
      </c>
      <c r="E109" s="259"/>
      <c r="F109" s="225">
        <f>+C109*E109</f>
        <v>0</v>
      </c>
    </row>
    <row r="110" spans="1:6" s="247" customFormat="1" x14ac:dyDescent="0.2">
      <c r="A110" s="232"/>
      <c r="B110" s="233"/>
      <c r="C110" s="234"/>
      <c r="D110" s="235"/>
      <c r="E110" s="236"/>
      <c r="F110" s="236"/>
    </row>
    <row r="111" spans="1:6" s="247" customFormat="1" x14ac:dyDescent="0.2">
      <c r="A111" s="243"/>
      <c r="B111" s="218"/>
      <c r="C111" s="219"/>
      <c r="D111" s="220"/>
      <c r="E111" s="221"/>
      <c r="F111" s="221"/>
    </row>
    <row r="112" spans="1:6" s="247" customFormat="1" x14ac:dyDescent="0.2">
      <c r="A112" s="223">
        <v>21</v>
      </c>
      <c r="B112" s="224" t="s">
        <v>254</v>
      </c>
      <c r="C112" s="244"/>
      <c r="D112" s="226"/>
      <c r="E112" s="225"/>
      <c r="F112" s="225"/>
    </row>
    <row r="113" spans="1:6" s="132" customFormat="1" x14ac:dyDescent="0.2">
      <c r="A113" s="223"/>
      <c r="B113" s="228" t="s">
        <v>255</v>
      </c>
      <c r="C113" s="244"/>
      <c r="D113" s="226"/>
      <c r="E113" s="225"/>
      <c r="F113" s="225"/>
    </row>
    <row r="114" spans="1:6" s="132" customFormat="1" x14ac:dyDescent="0.2">
      <c r="A114" s="223"/>
      <c r="B114" s="228"/>
      <c r="C114" s="244">
        <v>20</v>
      </c>
      <c r="D114" s="226" t="s">
        <v>256</v>
      </c>
      <c r="E114" s="258"/>
      <c r="F114" s="225">
        <f>+C114*E114</f>
        <v>0</v>
      </c>
    </row>
    <row r="115" spans="1:6" s="132" customFormat="1" x14ac:dyDescent="0.2">
      <c r="A115" s="232"/>
      <c r="B115" s="233"/>
      <c r="C115" s="234"/>
      <c r="D115" s="235"/>
      <c r="E115" s="236"/>
      <c r="F115" s="236"/>
    </row>
    <row r="116" spans="1:6" s="132" customFormat="1" x14ac:dyDescent="0.2">
      <c r="A116" s="243"/>
      <c r="B116" s="218"/>
      <c r="C116" s="219"/>
      <c r="D116" s="220"/>
      <c r="E116" s="221"/>
      <c r="F116" s="221"/>
    </row>
    <row r="117" spans="1:6" s="132" customFormat="1" x14ac:dyDescent="0.2">
      <c r="A117" s="223">
        <v>22</v>
      </c>
      <c r="B117" s="224" t="s">
        <v>257</v>
      </c>
      <c r="C117" s="244"/>
      <c r="D117" s="226"/>
      <c r="E117" s="248"/>
      <c r="F117" s="248"/>
    </row>
    <row r="118" spans="1:6" s="132" customFormat="1" ht="63.75" x14ac:dyDescent="0.2">
      <c r="A118" s="223"/>
      <c r="B118" s="228" t="s">
        <v>258</v>
      </c>
      <c r="C118" s="244"/>
      <c r="D118" s="226"/>
      <c r="E118" s="248"/>
      <c r="F118" s="248"/>
    </row>
    <row r="119" spans="1:6" s="132" customFormat="1" x14ac:dyDescent="0.2">
      <c r="A119" s="223"/>
      <c r="B119" s="228"/>
      <c r="C119" s="244">
        <f>3.4*2.9</f>
        <v>9.86</v>
      </c>
      <c r="D119" s="226" t="s">
        <v>216</v>
      </c>
      <c r="E119" s="258"/>
      <c r="F119" s="225">
        <f>+C119*E119</f>
        <v>0</v>
      </c>
    </row>
    <row r="120" spans="1:6" s="132" customFormat="1" x14ac:dyDescent="0.2">
      <c r="A120" s="232"/>
      <c r="B120" s="233"/>
      <c r="C120" s="234"/>
      <c r="D120" s="235"/>
      <c r="E120" s="236"/>
      <c r="F120" s="236"/>
    </row>
    <row r="121" spans="1:6" s="132" customFormat="1" x14ac:dyDescent="0.2">
      <c r="A121" s="243"/>
      <c r="B121" s="218"/>
      <c r="C121" s="219"/>
      <c r="D121" s="220"/>
      <c r="E121" s="221"/>
      <c r="F121" s="221"/>
    </row>
    <row r="122" spans="1:6" s="132" customFormat="1" x14ac:dyDescent="0.2">
      <c r="A122" s="223">
        <v>23</v>
      </c>
      <c r="B122" s="224" t="s">
        <v>259</v>
      </c>
      <c r="C122" s="244"/>
      <c r="D122" s="226"/>
      <c r="E122" s="225"/>
      <c r="F122" s="225"/>
    </row>
    <row r="123" spans="1:6" s="132" customFormat="1" ht="25.5" x14ac:dyDescent="0.2">
      <c r="A123" s="223"/>
      <c r="B123" s="228" t="s">
        <v>260</v>
      </c>
      <c r="C123" s="244"/>
      <c r="D123" s="226"/>
      <c r="E123" s="225"/>
      <c r="F123" s="225"/>
    </row>
    <row r="124" spans="1:6" s="132" customFormat="1" x14ac:dyDescent="0.2">
      <c r="A124" s="223"/>
      <c r="B124" s="228"/>
      <c r="C124" s="244">
        <f>10.2*0.2+2.9*2*0.2</f>
        <v>3.2</v>
      </c>
      <c r="D124" s="245" t="s">
        <v>216</v>
      </c>
      <c r="E124" s="258"/>
      <c r="F124" s="225">
        <f>+C124*E124</f>
        <v>0</v>
      </c>
    </row>
    <row r="125" spans="1:6" s="132" customFormat="1" x14ac:dyDescent="0.2">
      <c r="A125" s="232"/>
      <c r="B125" s="233"/>
      <c r="C125" s="234"/>
      <c r="D125" s="235"/>
      <c r="E125" s="236"/>
      <c r="F125" s="236"/>
    </row>
    <row r="126" spans="1:6" s="132" customFormat="1" x14ac:dyDescent="0.2">
      <c r="A126" s="243"/>
      <c r="B126" s="218"/>
      <c r="C126" s="219"/>
      <c r="D126" s="220"/>
      <c r="E126" s="221"/>
      <c r="F126" s="221"/>
    </row>
    <row r="127" spans="1:6" s="132" customFormat="1" x14ac:dyDescent="0.2">
      <c r="A127" s="223">
        <v>24</v>
      </c>
      <c r="B127" s="224" t="s">
        <v>261</v>
      </c>
      <c r="C127" s="244"/>
      <c r="D127" s="226"/>
      <c r="E127" s="225"/>
      <c r="F127" s="225"/>
    </row>
    <row r="128" spans="1:6" s="132" customFormat="1" ht="63.75" x14ac:dyDescent="0.2">
      <c r="A128" s="223"/>
      <c r="B128" s="228" t="s">
        <v>262</v>
      </c>
      <c r="C128" s="244"/>
      <c r="D128" s="226"/>
      <c r="E128" s="225"/>
      <c r="F128" s="225"/>
    </row>
    <row r="129" spans="1:8" s="132" customFormat="1" x14ac:dyDescent="0.2">
      <c r="A129" s="223"/>
      <c r="B129" s="228"/>
      <c r="C129" s="244">
        <f>3.58*0.4+2.63*0.6</f>
        <v>3.01</v>
      </c>
      <c r="D129" s="245" t="s">
        <v>216</v>
      </c>
      <c r="E129" s="258"/>
      <c r="F129" s="225">
        <f>+C129*E129</f>
        <v>0</v>
      </c>
    </row>
    <row r="130" spans="1:8" s="132" customFormat="1" x14ac:dyDescent="0.2">
      <c r="A130" s="232"/>
      <c r="B130" s="233"/>
      <c r="C130" s="234"/>
      <c r="D130" s="235"/>
      <c r="E130" s="236"/>
      <c r="F130" s="236"/>
      <c r="H130" s="246"/>
    </row>
    <row r="131" spans="1:8" s="132" customFormat="1" x14ac:dyDescent="0.2">
      <c r="A131" s="243"/>
      <c r="B131" s="218"/>
      <c r="C131" s="219"/>
      <c r="D131" s="220"/>
      <c r="E131" s="221"/>
      <c r="F131" s="221"/>
    </row>
    <row r="132" spans="1:8" s="132" customFormat="1" x14ac:dyDescent="0.2">
      <c r="A132" s="223">
        <v>25</v>
      </c>
      <c r="B132" s="224" t="s">
        <v>263</v>
      </c>
      <c r="C132" s="244"/>
      <c r="D132" s="226"/>
      <c r="E132" s="225"/>
      <c r="F132" s="225"/>
    </row>
    <row r="133" spans="1:8" s="132" customFormat="1" ht="51" x14ac:dyDescent="0.2">
      <c r="A133" s="223"/>
      <c r="B133" s="228" t="s">
        <v>264</v>
      </c>
      <c r="C133" s="244"/>
      <c r="D133" s="226"/>
      <c r="E133" s="225"/>
      <c r="F133" s="225"/>
    </row>
    <row r="134" spans="1:8" s="132" customFormat="1" x14ac:dyDescent="0.2">
      <c r="A134" s="223"/>
      <c r="B134" s="228"/>
      <c r="C134" s="244">
        <f>+(10.2-0.55)*0.2</f>
        <v>1.9299999999999997</v>
      </c>
      <c r="D134" s="226" t="s">
        <v>219</v>
      </c>
      <c r="E134" s="258"/>
      <c r="F134" s="225">
        <f>+C134*E134</f>
        <v>0</v>
      </c>
    </row>
    <row r="135" spans="1:8" s="132" customFormat="1" x14ac:dyDescent="0.2">
      <c r="A135" s="232"/>
      <c r="B135" s="233"/>
      <c r="C135" s="234"/>
      <c r="D135" s="235"/>
      <c r="E135" s="236"/>
      <c r="F135" s="236"/>
    </row>
    <row r="136" spans="1:8" s="132" customFormat="1" x14ac:dyDescent="0.2">
      <c r="A136" s="243"/>
      <c r="B136" s="218"/>
      <c r="C136" s="219"/>
      <c r="D136" s="220"/>
      <c r="E136" s="221"/>
      <c r="F136" s="221"/>
    </row>
    <row r="137" spans="1:8" s="132" customFormat="1" x14ac:dyDescent="0.2">
      <c r="A137" s="223">
        <v>26</v>
      </c>
      <c r="B137" s="224" t="s">
        <v>265</v>
      </c>
      <c r="C137" s="244"/>
      <c r="D137" s="226"/>
      <c r="E137" s="225"/>
      <c r="F137" s="225"/>
    </row>
    <row r="138" spans="1:8" s="132" customFormat="1" ht="63.75" x14ac:dyDescent="0.2">
      <c r="A138" s="223"/>
      <c r="B138" s="228" t="s">
        <v>266</v>
      </c>
      <c r="C138" s="244"/>
      <c r="D138" s="226"/>
      <c r="E138" s="225"/>
      <c r="F138" s="225"/>
    </row>
    <row r="139" spans="1:8" s="132" customFormat="1" x14ac:dyDescent="0.2">
      <c r="A139" s="223"/>
      <c r="B139" s="228"/>
      <c r="C139" s="244">
        <f>+(1.02-0.554)*0.4</f>
        <v>0.18640000000000001</v>
      </c>
      <c r="D139" s="226" t="s">
        <v>219</v>
      </c>
      <c r="E139" s="258"/>
      <c r="F139" s="225">
        <f>+C139*E139</f>
        <v>0</v>
      </c>
    </row>
    <row r="140" spans="1:8" s="132" customFormat="1" x14ac:dyDescent="0.2">
      <c r="A140" s="232"/>
      <c r="B140" s="233"/>
      <c r="C140" s="234"/>
      <c r="D140" s="235"/>
      <c r="E140" s="236"/>
      <c r="F140" s="236"/>
    </row>
    <row r="141" spans="1:8" s="132" customFormat="1" x14ac:dyDescent="0.2">
      <c r="A141" s="243"/>
      <c r="B141" s="218"/>
      <c r="C141" s="219"/>
      <c r="D141" s="220"/>
      <c r="E141" s="221"/>
      <c r="F141" s="221"/>
    </row>
    <row r="142" spans="1:8" s="132" customFormat="1" x14ac:dyDescent="0.2">
      <c r="A142" s="223">
        <v>27</v>
      </c>
      <c r="B142" s="224" t="s">
        <v>267</v>
      </c>
      <c r="C142" s="244"/>
      <c r="D142" s="226"/>
      <c r="E142" s="248"/>
      <c r="F142" s="248"/>
    </row>
    <row r="143" spans="1:8" s="132" customFormat="1" ht="25.5" x14ac:dyDescent="0.2">
      <c r="A143" s="223"/>
      <c r="B143" s="228" t="s">
        <v>268</v>
      </c>
      <c r="C143" s="244"/>
      <c r="D143" s="226"/>
      <c r="E143" s="248"/>
      <c r="F143" s="248"/>
    </row>
    <row r="144" spans="1:8" s="132" customFormat="1" x14ac:dyDescent="0.2">
      <c r="A144" s="223"/>
      <c r="B144" s="228"/>
      <c r="C144" s="244">
        <v>661.69</v>
      </c>
      <c r="D144" s="226" t="s">
        <v>43</v>
      </c>
      <c r="E144" s="258"/>
      <c r="F144" s="225">
        <f>+C144*E144</f>
        <v>0</v>
      </c>
    </row>
    <row r="145" spans="1:6" s="132" customFormat="1" x14ac:dyDescent="0.2">
      <c r="A145" s="232"/>
      <c r="B145" s="233"/>
      <c r="C145" s="234"/>
      <c r="D145" s="235"/>
      <c r="E145" s="236"/>
      <c r="F145" s="236"/>
    </row>
    <row r="146" spans="1:6" s="132" customFormat="1" x14ac:dyDescent="0.2">
      <c r="A146" s="243"/>
      <c r="B146" s="218"/>
      <c r="C146" s="219"/>
      <c r="D146" s="220"/>
      <c r="E146" s="221"/>
      <c r="F146" s="221"/>
    </row>
    <row r="147" spans="1:6" s="132" customFormat="1" x14ac:dyDescent="0.2">
      <c r="A147" s="223">
        <v>28</v>
      </c>
      <c r="B147" s="224" t="s">
        <v>269</v>
      </c>
      <c r="C147" s="244"/>
      <c r="D147" s="226"/>
      <c r="E147" s="225"/>
      <c r="F147" s="225"/>
    </row>
    <row r="148" spans="1:6" s="132" customFormat="1" ht="25.5" x14ac:dyDescent="0.2">
      <c r="A148" s="223"/>
      <c r="B148" s="228" t="s">
        <v>270</v>
      </c>
      <c r="C148" s="244"/>
      <c r="D148" s="226"/>
      <c r="E148" s="225"/>
      <c r="F148" s="225"/>
    </row>
    <row r="149" spans="1:6" s="132" customFormat="1" x14ac:dyDescent="0.2">
      <c r="A149" s="223"/>
      <c r="B149" s="228"/>
      <c r="C149" s="244">
        <v>270.47000000000003</v>
      </c>
      <c r="D149" s="226" t="s">
        <v>43</v>
      </c>
      <c r="E149" s="258"/>
      <c r="F149" s="225">
        <f>+C149*E149</f>
        <v>0</v>
      </c>
    </row>
    <row r="150" spans="1:6" s="132" customFormat="1" x14ac:dyDescent="0.2">
      <c r="A150" s="232"/>
      <c r="B150" s="233"/>
      <c r="C150" s="234"/>
      <c r="D150" s="235"/>
      <c r="E150" s="236"/>
      <c r="F150" s="236"/>
    </row>
    <row r="151" spans="1:6" s="132" customFormat="1" x14ac:dyDescent="0.2">
      <c r="A151" s="243"/>
      <c r="B151" s="218"/>
      <c r="C151" s="219"/>
      <c r="D151" s="220"/>
      <c r="E151" s="221"/>
      <c r="F151" s="221"/>
    </row>
    <row r="152" spans="1:6" s="132" customFormat="1" x14ac:dyDescent="0.2">
      <c r="A152" s="223">
        <v>29</v>
      </c>
      <c r="B152" s="224" t="s">
        <v>271</v>
      </c>
      <c r="C152" s="244"/>
      <c r="D152" s="226"/>
      <c r="E152" s="225"/>
      <c r="F152" s="225"/>
    </row>
    <row r="153" spans="1:6" s="132" customFormat="1" ht="25.5" x14ac:dyDescent="0.2">
      <c r="A153" s="249"/>
      <c r="B153" s="250" t="s">
        <v>272</v>
      </c>
      <c r="F153" s="230"/>
    </row>
    <row r="154" spans="1:6" s="132" customFormat="1" x14ac:dyDescent="0.2">
      <c r="A154" s="249"/>
      <c r="B154" s="250"/>
      <c r="C154" s="244">
        <v>479.69</v>
      </c>
      <c r="D154" s="226" t="s">
        <v>43</v>
      </c>
      <c r="E154" s="258"/>
      <c r="F154" s="225">
        <f>+C154*E154</f>
        <v>0</v>
      </c>
    </row>
    <row r="155" spans="1:6" s="132" customFormat="1" x14ac:dyDescent="0.2">
      <c r="A155" s="232"/>
      <c r="B155" s="233"/>
      <c r="C155" s="234"/>
      <c r="D155" s="235"/>
      <c r="E155" s="236"/>
      <c r="F155" s="236"/>
    </row>
    <row r="156" spans="1:6" s="132" customFormat="1" x14ac:dyDescent="0.2">
      <c r="A156" s="243"/>
      <c r="B156" s="218"/>
      <c r="C156" s="219"/>
      <c r="D156" s="220"/>
      <c r="E156" s="221"/>
      <c r="F156" s="221"/>
    </row>
    <row r="157" spans="1:6" s="132" customFormat="1" x14ac:dyDescent="0.2">
      <c r="A157" s="223">
        <v>30</v>
      </c>
      <c r="B157" s="224" t="s">
        <v>273</v>
      </c>
      <c r="C157" s="225"/>
      <c r="D157" s="226"/>
      <c r="E157" s="225"/>
      <c r="F157" s="225"/>
    </row>
    <row r="158" spans="1:6" s="132" customFormat="1" ht="25.5" x14ac:dyDescent="0.2">
      <c r="A158" s="249"/>
      <c r="B158" s="228" t="s">
        <v>274</v>
      </c>
      <c r="C158" s="229"/>
      <c r="D158" s="229"/>
      <c r="F158" s="230"/>
    </row>
    <row r="159" spans="1:6" s="132" customFormat="1" x14ac:dyDescent="0.2">
      <c r="A159" s="249"/>
      <c r="B159" s="228"/>
      <c r="C159" s="225">
        <f>+C19</f>
        <v>70.3</v>
      </c>
      <c r="D159" s="226" t="s">
        <v>216</v>
      </c>
      <c r="E159" s="258"/>
      <c r="F159" s="225">
        <f>+C159*E159</f>
        <v>0</v>
      </c>
    </row>
    <row r="160" spans="1:6" s="132" customFormat="1" x14ac:dyDescent="0.2">
      <c r="A160" s="232"/>
      <c r="B160" s="233"/>
      <c r="C160" s="234"/>
      <c r="D160" s="235"/>
      <c r="E160" s="236"/>
      <c r="F160" s="236"/>
    </row>
    <row r="161" spans="1:6" s="132" customFormat="1" x14ac:dyDescent="0.2">
      <c r="A161" s="243"/>
      <c r="B161" s="218"/>
      <c r="C161" s="219"/>
      <c r="D161" s="220"/>
      <c r="E161" s="221"/>
      <c r="F161" s="221"/>
    </row>
    <row r="162" spans="1:6" s="132" customFormat="1" x14ac:dyDescent="0.2">
      <c r="A162" s="223">
        <v>31</v>
      </c>
      <c r="B162" s="224" t="s">
        <v>275</v>
      </c>
      <c r="C162" s="225"/>
      <c r="D162" s="226"/>
      <c r="E162" s="225"/>
      <c r="F162" s="225"/>
    </row>
    <row r="163" spans="1:6" s="132" customFormat="1" ht="38.25" x14ac:dyDescent="0.2">
      <c r="A163" s="249"/>
      <c r="B163" s="228" t="s">
        <v>276</v>
      </c>
      <c r="C163" s="225"/>
      <c r="D163" s="245"/>
      <c r="F163" s="230"/>
    </row>
    <row r="164" spans="1:6" s="132" customFormat="1" x14ac:dyDescent="0.2">
      <c r="A164" s="249"/>
      <c r="B164" s="250"/>
      <c r="C164" s="244">
        <f>+C19/2</f>
        <v>35.15</v>
      </c>
      <c r="D164" s="226" t="s">
        <v>277</v>
      </c>
      <c r="E164" s="258"/>
      <c r="F164" s="225">
        <f>+C164*E164</f>
        <v>0</v>
      </c>
    </row>
    <row r="165" spans="1:6" s="132" customFormat="1" x14ac:dyDescent="0.2">
      <c r="A165" s="232"/>
      <c r="B165" s="233"/>
      <c r="C165" s="234"/>
      <c r="D165" s="235"/>
      <c r="E165" s="236"/>
      <c r="F165" s="236"/>
    </row>
    <row r="166" spans="1:6" s="132" customFormat="1" x14ac:dyDescent="0.2">
      <c r="A166" s="243"/>
      <c r="B166" s="218"/>
      <c r="C166" s="219"/>
      <c r="D166" s="220"/>
      <c r="E166" s="221"/>
      <c r="F166" s="221"/>
    </row>
    <row r="167" spans="1:6" s="132" customFormat="1" x14ac:dyDescent="0.2">
      <c r="A167" s="223">
        <v>32</v>
      </c>
      <c r="B167" s="224" t="s">
        <v>278</v>
      </c>
      <c r="C167" s="244"/>
      <c r="D167" s="226"/>
      <c r="E167" s="225"/>
      <c r="F167" s="225"/>
    </row>
    <row r="168" spans="1:6" s="132" customFormat="1" ht="63.75" x14ac:dyDescent="0.2">
      <c r="A168" s="223"/>
      <c r="B168" s="228" t="s">
        <v>279</v>
      </c>
      <c r="C168" s="244"/>
      <c r="D168" s="226"/>
      <c r="E168" s="225"/>
      <c r="F168" s="225"/>
    </row>
    <row r="169" spans="1:6" s="132" customFormat="1" x14ac:dyDescent="0.2">
      <c r="A169" s="223"/>
      <c r="B169" s="228"/>
      <c r="C169" s="244">
        <v>1</v>
      </c>
      <c r="D169" s="226" t="s">
        <v>159</v>
      </c>
      <c r="E169" s="258"/>
      <c r="F169" s="225">
        <f>+C169*E169</f>
        <v>0</v>
      </c>
    </row>
    <row r="170" spans="1:6" s="132" customFormat="1" x14ac:dyDescent="0.2">
      <c r="A170" s="232"/>
      <c r="B170" s="233"/>
      <c r="C170" s="234"/>
      <c r="D170" s="235"/>
      <c r="E170" s="236"/>
      <c r="F170" s="236"/>
    </row>
    <row r="171" spans="1:6" s="132" customFormat="1" x14ac:dyDescent="0.2">
      <c r="A171" s="243"/>
      <c r="B171" s="218"/>
      <c r="C171" s="219"/>
      <c r="D171" s="220"/>
      <c r="E171" s="221"/>
      <c r="F171" s="221"/>
    </row>
    <row r="172" spans="1:6" s="132" customFormat="1" x14ac:dyDescent="0.2">
      <c r="A172" s="223">
        <v>33</v>
      </c>
      <c r="B172" s="224" t="s">
        <v>280</v>
      </c>
      <c r="C172" s="244"/>
      <c r="D172" s="226"/>
      <c r="E172" s="225"/>
      <c r="F172" s="225"/>
    </row>
    <row r="173" spans="1:6" s="132" customFormat="1" ht="76.5" x14ac:dyDescent="0.2">
      <c r="A173" s="223"/>
      <c r="B173" s="228" t="s">
        <v>281</v>
      </c>
      <c r="C173" s="244"/>
      <c r="D173" s="226"/>
      <c r="E173" s="225"/>
      <c r="F173" s="225"/>
    </row>
    <row r="174" spans="1:6" s="132" customFormat="1" x14ac:dyDescent="0.2">
      <c r="A174" s="223"/>
      <c r="B174" s="228"/>
      <c r="C174" s="244">
        <v>1</v>
      </c>
      <c r="D174" s="226" t="s">
        <v>159</v>
      </c>
      <c r="E174" s="258"/>
      <c r="F174" s="225">
        <f>+C174*E174</f>
        <v>0</v>
      </c>
    </row>
    <row r="175" spans="1:6" s="132" customFormat="1" x14ac:dyDescent="0.2">
      <c r="A175" s="232"/>
      <c r="B175" s="233"/>
      <c r="C175" s="234"/>
      <c r="D175" s="235"/>
      <c r="E175" s="236"/>
      <c r="F175" s="236"/>
    </row>
    <row r="176" spans="1:6" s="132" customFormat="1" x14ac:dyDescent="0.2">
      <c r="A176" s="243"/>
      <c r="B176" s="218"/>
      <c r="C176" s="219"/>
      <c r="D176" s="220"/>
      <c r="E176" s="221"/>
      <c r="F176" s="221"/>
    </row>
    <row r="177" spans="1:6" s="132" customFormat="1" x14ac:dyDescent="0.2">
      <c r="A177" s="223">
        <v>34</v>
      </c>
      <c r="B177" s="224" t="s">
        <v>282</v>
      </c>
      <c r="C177" s="244"/>
      <c r="D177" s="226"/>
      <c r="E177" s="225"/>
      <c r="F177" s="225"/>
    </row>
    <row r="178" spans="1:6" s="132" customFormat="1" ht="38.25" x14ac:dyDescent="0.2">
      <c r="A178" s="223"/>
      <c r="B178" s="228" t="s">
        <v>283</v>
      </c>
      <c r="C178" s="244"/>
      <c r="D178" s="226"/>
      <c r="E178" s="225"/>
      <c r="F178" s="225"/>
    </row>
    <row r="179" spans="1:6" s="132" customFormat="1" x14ac:dyDescent="0.2">
      <c r="A179" s="223"/>
      <c r="B179" s="228"/>
      <c r="C179" s="244">
        <v>1</v>
      </c>
      <c r="D179" s="226" t="s">
        <v>159</v>
      </c>
      <c r="E179" s="258"/>
      <c r="F179" s="225">
        <f>+C179*E179</f>
        <v>0</v>
      </c>
    </row>
    <row r="180" spans="1:6" s="229" customFormat="1" x14ac:dyDescent="0.2">
      <c r="A180" s="251"/>
      <c r="B180" s="233"/>
      <c r="C180" s="234"/>
      <c r="D180" s="235"/>
      <c r="E180" s="236"/>
      <c r="F180" s="236"/>
    </row>
    <row r="181" spans="1:6" s="229" customFormat="1" x14ac:dyDescent="0.2">
      <c r="A181" s="217"/>
      <c r="B181" s="218"/>
      <c r="C181" s="221"/>
      <c r="D181" s="220"/>
      <c r="E181" s="221"/>
      <c r="F181" s="222"/>
    </row>
    <row r="182" spans="1:6" s="229" customFormat="1" x14ac:dyDescent="0.2">
      <c r="A182" s="223">
        <v>35</v>
      </c>
      <c r="B182" s="224" t="s">
        <v>284</v>
      </c>
      <c r="C182" s="225"/>
      <c r="D182" s="226"/>
      <c r="E182" s="225"/>
      <c r="F182" s="225"/>
    </row>
    <row r="183" spans="1:6" s="229" customFormat="1" ht="38.25" x14ac:dyDescent="0.2">
      <c r="A183" s="223"/>
      <c r="B183" s="228" t="s">
        <v>285</v>
      </c>
      <c r="C183" s="225"/>
      <c r="D183" s="226"/>
      <c r="E183" s="225"/>
      <c r="F183" s="225"/>
    </row>
    <row r="184" spans="1:6" s="229" customFormat="1" x14ac:dyDescent="0.2">
      <c r="A184" s="223"/>
      <c r="B184" s="228"/>
      <c r="C184" s="225">
        <v>1</v>
      </c>
      <c r="D184" s="226" t="s">
        <v>159</v>
      </c>
      <c r="E184" s="258"/>
      <c r="F184" s="225">
        <f>+C184*E184</f>
        <v>0</v>
      </c>
    </row>
    <row r="185" spans="1:6" s="229" customFormat="1" x14ac:dyDescent="0.2">
      <c r="A185" s="232"/>
      <c r="B185" s="233"/>
      <c r="C185" s="236"/>
      <c r="D185" s="235"/>
      <c r="E185" s="236"/>
      <c r="F185" s="236"/>
    </row>
    <row r="186" spans="1:6" s="229" customFormat="1" x14ac:dyDescent="0.2">
      <c r="A186" s="227"/>
      <c r="B186" s="228"/>
      <c r="C186" s="225"/>
      <c r="D186" s="226"/>
      <c r="E186" s="225"/>
      <c r="F186" s="225"/>
    </row>
    <row r="187" spans="1:6" s="229" customFormat="1" x14ac:dyDescent="0.2">
      <c r="A187" s="223">
        <v>36</v>
      </c>
      <c r="B187" s="224" t="s">
        <v>286</v>
      </c>
      <c r="C187" s="225"/>
      <c r="D187" s="226"/>
      <c r="E187" s="225"/>
      <c r="F187" s="225"/>
    </row>
    <row r="188" spans="1:6" s="229" customFormat="1" ht="38.25" x14ac:dyDescent="0.2">
      <c r="A188" s="223"/>
      <c r="B188" s="228" t="s">
        <v>287</v>
      </c>
      <c r="C188" s="225"/>
      <c r="D188" s="226"/>
      <c r="E188" s="225"/>
      <c r="F188" s="225"/>
    </row>
    <row r="189" spans="1:6" s="229" customFormat="1" x14ac:dyDescent="0.2">
      <c r="A189" s="223"/>
      <c r="B189" s="228"/>
      <c r="C189" s="225">
        <v>1</v>
      </c>
      <c r="D189" s="226" t="s">
        <v>159</v>
      </c>
      <c r="E189" s="258"/>
      <c r="F189" s="225">
        <f>+C189*E189</f>
        <v>0</v>
      </c>
    </row>
    <row r="190" spans="1:6" s="229" customFormat="1" x14ac:dyDescent="0.2">
      <c r="A190" s="232"/>
      <c r="B190" s="233"/>
      <c r="C190" s="236"/>
      <c r="D190" s="235"/>
      <c r="E190" s="236"/>
      <c r="F190" s="236"/>
    </row>
    <row r="191" spans="1:6" s="229" customFormat="1" x14ac:dyDescent="0.2">
      <c r="A191" s="223"/>
      <c r="B191" s="228"/>
      <c r="C191" s="225"/>
      <c r="D191" s="226"/>
      <c r="E191" s="225"/>
      <c r="F191" s="225"/>
    </row>
    <row r="192" spans="1:6" s="30" customFormat="1" x14ac:dyDescent="0.2">
      <c r="A192" s="109">
        <f>COUNT($A$12:A191)+1</f>
        <v>37</v>
      </c>
      <c r="B192" s="40" t="s">
        <v>111</v>
      </c>
      <c r="C192" s="36"/>
      <c r="D192" s="20"/>
      <c r="E192" s="36"/>
      <c r="F192" s="36"/>
    </row>
    <row r="193" spans="1:6" s="30" customFormat="1" ht="38.25" x14ac:dyDescent="0.2">
      <c r="A193" s="112"/>
      <c r="B193" s="41" t="s">
        <v>38</v>
      </c>
      <c r="C193" s="65"/>
      <c r="D193" s="66">
        <v>0.1</v>
      </c>
      <c r="E193" s="36"/>
      <c r="F193" s="35">
        <f>SUM(F14:F190)*D193</f>
        <v>0</v>
      </c>
    </row>
    <row r="194" spans="1:6" s="229" customFormat="1" x14ac:dyDescent="0.2">
      <c r="A194" s="251"/>
      <c r="B194" s="233"/>
      <c r="C194" s="236"/>
      <c r="D194" s="235"/>
      <c r="E194" s="236"/>
      <c r="F194" s="236"/>
    </row>
    <row r="195" spans="1:6" s="132" customFormat="1" x14ac:dyDescent="0.2">
      <c r="A195" s="42"/>
      <c r="B195" s="74" t="s">
        <v>2</v>
      </c>
      <c r="C195" s="43"/>
      <c r="D195" s="44"/>
      <c r="E195" s="45" t="s">
        <v>49</v>
      </c>
      <c r="F195" s="45">
        <f>SUM(F14:F194)</f>
        <v>0</v>
      </c>
    </row>
    <row r="196" spans="1:6" x14ac:dyDescent="0.2">
      <c r="A196" s="252"/>
      <c r="B196" s="253"/>
      <c r="C196" s="254"/>
      <c r="D196" s="255"/>
      <c r="E196" s="133"/>
      <c r="F196" s="133"/>
    </row>
  </sheetData>
  <sheetProtection password="CFA5" sheet="1" objects="1" scenarios="1"/>
  <mergeCells count="1">
    <mergeCell ref="B8:E9"/>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5" manualBreakCount="5">
    <brk id="40" max="5" man="1"/>
    <brk id="80" max="16383" man="1"/>
    <brk id="115" max="16383" man="1"/>
    <brk id="149" max="16383" man="1"/>
    <brk id="18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11" zoomScaleNormal="100" workbookViewId="0">
      <selection activeCell="E27" sqref="E27"/>
    </sheetView>
  </sheetViews>
  <sheetFormatPr defaultRowHeight="12.75" x14ac:dyDescent="0.2"/>
  <cols>
    <col min="1" max="1" width="6.7109375" style="172" bestFit="1" customWidth="1"/>
    <col min="2" max="2" width="41.5703125" style="282" customWidth="1"/>
    <col min="3" max="3" width="6.5703125" style="172" customWidth="1"/>
    <col min="4" max="4" width="4.28515625" style="172" customWidth="1"/>
    <col min="5" max="5" width="10.85546875" style="248" customWidth="1"/>
    <col min="6" max="6" width="11.42578125" style="248" customWidth="1"/>
    <col min="7" max="7" width="9.140625" style="172"/>
    <col min="8" max="8" width="10.140625" style="172" customWidth="1"/>
    <col min="9" max="10" width="9.140625" style="172"/>
    <col min="11" max="11" width="9.140625" style="248" bestFit="1" customWidth="1"/>
    <col min="12" max="256" width="9.140625" style="172"/>
    <col min="257" max="257" width="3.5703125" style="172" customWidth="1"/>
    <col min="258" max="258" width="41.5703125" style="172" customWidth="1"/>
    <col min="259" max="259" width="6.5703125" style="172" customWidth="1"/>
    <col min="260" max="260" width="4.28515625" style="172" customWidth="1"/>
    <col min="261" max="261" width="8" style="172" customWidth="1"/>
    <col min="262" max="262" width="8.85546875" style="172" customWidth="1"/>
    <col min="263" max="263" width="9.140625" style="172"/>
    <col min="264" max="264" width="10.140625" style="172" customWidth="1"/>
    <col min="265" max="266" width="9.140625" style="172"/>
    <col min="267" max="267" width="9.140625" style="172" bestFit="1" customWidth="1"/>
    <col min="268" max="512" width="9.140625" style="172"/>
    <col min="513" max="513" width="3.5703125" style="172" customWidth="1"/>
    <col min="514" max="514" width="41.5703125" style="172" customWidth="1"/>
    <col min="515" max="515" width="6.5703125" style="172" customWidth="1"/>
    <col min="516" max="516" width="4.28515625" style="172" customWidth="1"/>
    <col min="517" max="517" width="8" style="172" customWidth="1"/>
    <col min="518" max="518" width="8.85546875" style="172" customWidth="1"/>
    <col min="519" max="519" width="9.140625" style="172"/>
    <col min="520" max="520" width="10.140625" style="172" customWidth="1"/>
    <col min="521" max="522" width="9.140625" style="172"/>
    <col min="523" max="523" width="9.140625" style="172" bestFit="1" customWidth="1"/>
    <col min="524" max="768" width="9.140625" style="172"/>
    <col min="769" max="769" width="3.5703125" style="172" customWidth="1"/>
    <col min="770" max="770" width="41.5703125" style="172" customWidth="1"/>
    <col min="771" max="771" width="6.5703125" style="172" customWidth="1"/>
    <col min="772" max="772" width="4.28515625" style="172" customWidth="1"/>
    <col min="773" max="773" width="8" style="172" customWidth="1"/>
    <col min="774" max="774" width="8.85546875" style="172" customWidth="1"/>
    <col min="775" max="775" width="9.140625" style="172"/>
    <col min="776" max="776" width="10.140625" style="172" customWidth="1"/>
    <col min="777" max="778" width="9.140625" style="172"/>
    <col min="779" max="779" width="9.140625" style="172" bestFit="1" customWidth="1"/>
    <col min="780" max="1024" width="9.140625" style="172"/>
    <col min="1025" max="1025" width="3.5703125" style="172" customWidth="1"/>
    <col min="1026" max="1026" width="41.5703125" style="172" customWidth="1"/>
    <col min="1027" max="1027" width="6.5703125" style="172" customWidth="1"/>
    <col min="1028" max="1028" width="4.28515625" style="172" customWidth="1"/>
    <col min="1029" max="1029" width="8" style="172" customWidth="1"/>
    <col min="1030" max="1030" width="8.85546875" style="172" customWidth="1"/>
    <col min="1031" max="1031" width="9.140625" style="172"/>
    <col min="1032" max="1032" width="10.140625" style="172" customWidth="1"/>
    <col min="1033" max="1034" width="9.140625" style="172"/>
    <col min="1035" max="1035" width="9.140625" style="172" bestFit="1" customWidth="1"/>
    <col min="1036" max="1280" width="9.140625" style="172"/>
    <col min="1281" max="1281" width="3.5703125" style="172" customWidth="1"/>
    <col min="1282" max="1282" width="41.5703125" style="172" customWidth="1"/>
    <col min="1283" max="1283" width="6.5703125" style="172" customWidth="1"/>
    <col min="1284" max="1284" width="4.28515625" style="172" customWidth="1"/>
    <col min="1285" max="1285" width="8" style="172" customWidth="1"/>
    <col min="1286" max="1286" width="8.85546875" style="172" customWidth="1"/>
    <col min="1287" max="1287" width="9.140625" style="172"/>
    <col min="1288" max="1288" width="10.140625" style="172" customWidth="1"/>
    <col min="1289" max="1290" width="9.140625" style="172"/>
    <col min="1291" max="1291" width="9.140625" style="172" bestFit="1" customWidth="1"/>
    <col min="1292" max="1536" width="9.140625" style="172"/>
    <col min="1537" max="1537" width="3.5703125" style="172" customWidth="1"/>
    <col min="1538" max="1538" width="41.5703125" style="172" customWidth="1"/>
    <col min="1539" max="1539" width="6.5703125" style="172" customWidth="1"/>
    <col min="1540" max="1540" width="4.28515625" style="172" customWidth="1"/>
    <col min="1541" max="1541" width="8" style="172" customWidth="1"/>
    <col min="1542" max="1542" width="8.85546875" style="172" customWidth="1"/>
    <col min="1543" max="1543" width="9.140625" style="172"/>
    <col min="1544" max="1544" width="10.140625" style="172" customWidth="1"/>
    <col min="1545" max="1546" width="9.140625" style="172"/>
    <col min="1547" max="1547" width="9.140625" style="172" bestFit="1" customWidth="1"/>
    <col min="1548" max="1792" width="9.140625" style="172"/>
    <col min="1793" max="1793" width="3.5703125" style="172" customWidth="1"/>
    <col min="1794" max="1794" width="41.5703125" style="172" customWidth="1"/>
    <col min="1795" max="1795" width="6.5703125" style="172" customWidth="1"/>
    <col min="1796" max="1796" width="4.28515625" style="172" customWidth="1"/>
    <col min="1797" max="1797" width="8" style="172" customWidth="1"/>
    <col min="1798" max="1798" width="8.85546875" style="172" customWidth="1"/>
    <col min="1799" max="1799" width="9.140625" style="172"/>
    <col min="1800" max="1800" width="10.140625" style="172" customWidth="1"/>
    <col min="1801" max="1802" width="9.140625" style="172"/>
    <col min="1803" max="1803" width="9.140625" style="172" bestFit="1" customWidth="1"/>
    <col min="1804" max="2048" width="9.140625" style="172"/>
    <col min="2049" max="2049" width="3.5703125" style="172" customWidth="1"/>
    <col min="2050" max="2050" width="41.5703125" style="172" customWidth="1"/>
    <col min="2051" max="2051" width="6.5703125" style="172" customWidth="1"/>
    <col min="2052" max="2052" width="4.28515625" style="172" customWidth="1"/>
    <col min="2053" max="2053" width="8" style="172" customWidth="1"/>
    <col min="2054" max="2054" width="8.85546875" style="172" customWidth="1"/>
    <col min="2055" max="2055" width="9.140625" style="172"/>
    <col min="2056" max="2056" width="10.140625" style="172" customWidth="1"/>
    <col min="2057" max="2058" width="9.140625" style="172"/>
    <col min="2059" max="2059" width="9.140625" style="172" bestFit="1" customWidth="1"/>
    <col min="2060" max="2304" width="9.140625" style="172"/>
    <col min="2305" max="2305" width="3.5703125" style="172" customWidth="1"/>
    <col min="2306" max="2306" width="41.5703125" style="172" customWidth="1"/>
    <col min="2307" max="2307" width="6.5703125" style="172" customWidth="1"/>
    <col min="2308" max="2308" width="4.28515625" style="172" customWidth="1"/>
    <col min="2309" max="2309" width="8" style="172" customWidth="1"/>
    <col min="2310" max="2310" width="8.85546875" style="172" customWidth="1"/>
    <col min="2311" max="2311" width="9.140625" style="172"/>
    <col min="2312" max="2312" width="10.140625" style="172" customWidth="1"/>
    <col min="2313" max="2314" width="9.140625" style="172"/>
    <col min="2315" max="2315" width="9.140625" style="172" bestFit="1" customWidth="1"/>
    <col min="2316" max="2560" width="9.140625" style="172"/>
    <col min="2561" max="2561" width="3.5703125" style="172" customWidth="1"/>
    <col min="2562" max="2562" width="41.5703125" style="172" customWidth="1"/>
    <col min="2563" max="2563" width="6.5703125" style="172" customWidth="1"/>
    <col min="2564" max="2564" width="4.28515625" style="172" customWidth="1"/>
    <col min="2565" max="2565" width="8" style="172" customWidth="1"/>
    <col min="2566" max="2566" width="8.85546875" style="172" customWidth="1"/>
    <col min="2567" max="2567" width="9.140625" style="172"/>
    <col min="2568" max="2568" width="10.140625" style="172" customWidth="1"/>
    <col min="2569" max="2570" width="9.140625" style="172"/>
    <col min="2571" max="2571" width="9.140625" style="172" bestFit="1" customWidth="1"/>
    <col min="2572" max="2816" width="9.140625" style="172"/>
    <col min="2817" max="2817" width="3.5703125" style="172" customWidth="1"/>
    <col min="2818" max="2818" width="41.5703125" style="172" customWidth="1"/>
    <col min="2819" max="2819" width="6.5703125" style="172" customWidth="1"/>
    <col min="2820" max="2820" width="4.28515625" style="172" customWidth="1"/>
    <col min="2821" max="2821" width="8" style="172" customWidth="1"/>
    <col min="2822" max="2822" width="8.85546875" style="172" customWidth="1"/>
    <col min="2823" max="2823" width="9.140625" style="172"/>
    <col min="2824" max="2824" width="10.140625" style="172" customWidth="1"/>
    <col min="2825" max="2826" width="9.140625" style="172"/>
    <col min="2827" max="2827" width="9.140625" style="172" bestFit="1" customWidth="1"/>
    <col min="2828" max="3072" width="9.140625" style="172"/>
    <col min="3073" max="3073" width="3.5703125" style="172" customWidth="1"/>
    <col min="3074" max="3074" width="41.5703125" style="172" customWidth="1"/>
    <col min="3075" max="3075" width="6.5703125" style="172" customWidth="1"/>
    <col min="3076" max="3076" width="4.28515625" style="172" customWidth="1"/>
    <col min="3077" max="3077" width="8" style="172" customWidth="1"/>
    <col min="3078" max="3078" width="8.85546875" style="172" customWidth="1"/>
    <col min="3079" max="3079" width="9.140625" style="172"/>
    <col min="3080" max="3080" width="10.140625" style="172" customWidth="1"/>
    <col min="3081" max="3082" width="9.140625" style="172"/>
    <col min="3083" max="3083" width="9.140625" style="172" bestFit="1" customWidth="1"/>
    <col min="3084" max="3328" width="9.140625" style="172"/>
    <col min="3329" max="3329" width="3.5703125" style="172" customWidth="1"/>
    <col min="3330" max="3330" width="41.5703125" style="172" customWidth="1"/>
    <col min="3331" max="3331" width="6.5703125" style="172" customWidth="1"/>
    <col min="3332" max="3332" width="4.28515625" style="172" customWidth="1"/>
    <col min="3333" max="3333" width="8" style="172" customWidth="1"/>
    <col min="3334" max="3334" width="8.85546875" style="172" customWidth="1"/>
    <col min="3335" max="3335" width="9.140625" style="172"/>
    <col min="3336" max="3336" width="10.140625" style="172" customWidth="1"/>
    <col min="3337" max="3338" width="9.140625" style="172"/>
    <col min="3339" max="3339" width="9.140625" style="172" bestFit="1" customWidth="1"/>
    <col min="3340" max="3584" width="9.140625" style="172"/>
    <col min="3585" max="3585" width="3.5703125" style="172" customWidth="1"/>
    <col min="3586" max="3586" width="41.5703125" style="172" customWidth="1"/>
    <col min="3587" max="3587" width="6.5703125" style="172" customWidth="1"/>
    <col min="3588" max="3588" width="4.28515625" style="172" customWidth="1"/>
    <col min="3589" max="3589" width="8" style="172" customWidth="1"/>
    <col min="3590" max="3590" width="8.85546875" style="172" customWidth="1"/>
    <col min="3591" max="3591" width="9.140625" style="172"/>
    <col min="3592" max="3592" width="10.140625" style="172" customWidth="1"/>
    <col min="3593" max="3594" width="9.140625" style="172"/>
    <col min="3595" max="3595" width="9.140625" style="172" bestFit="1" customWidth="1"/>
    <col min="3596" max="3840" width="9.140625" style="172"/>
    <col min="3841" max="3841" width="3.5703125" style="172" customWidth="1"/>
    <col min="3842" max="3842" width="41.5703125" style="172" customWidth="1"/>
    <col min="3843" max="3843" width="6.5703125" style="172" customWidth="1"/>
    <col min="3844" max="3844" width="4.28515625" style="172" customWidth="1"/>
    <col min="3845" max="3845" width="8" style="172" customWidth="1"/>
    <col min="3846" max="3846" width="8.85546875" style="172" customWidth="1"/>
    <col min="3847" max="3847" width="9.140625" style="172"/>
    <col min="3848" max="3848" width="10.140625" style="172" customWidth="1"/>
    <col min="3849" max="3850" width="9.140625" style="172"/>
    <col min="3851" max="3851" width="9.140625" style="172" bestFit="1" customWidth="1"/>
    <col min="3852" max="4096" width="9.140625" style="172"/>
    <col min="4097" max="4097" width="3.5703125" style="172" customWidth="1"/>
    <col min="4098" max="4098" width="41.5703125" style="172" customWidth="1"/>
    <col min="4099" max="4099" width="6.5703125" style="172" customWidth="1"/>
    <col min="4100" max="4100" width="4.28515625" style="172" customWidth="1"/>
    <col min="4101" max="4101" width="8" style="172" customWidth="1"/>
    <col min="4102" max="4102" width="8.85546875" style="172" customWidth="1"/>
    <col min="4103" max="4103" width="9.140625" style="172"/>
    <col min="4104" max="4104" width="10.140625" style="172" customWidth="1"/>
    <col min="4105" max="4106" width="9.140625" style="172"/>
    <col min="4107" max="4107" width="9.140625" style="172" bestFit="1" customWidth="1"/>
    <col min="4108" max="4352" width="9.140625" style="172"/>
    <col min="4353" max="4353" width="3.5703125" style="172" customWidth="1"/>
    <col min="4354" max="4354" width="41.5703125" style="172" customWidth="1"/>
    <col min="4355" max="4355" width="6.5703125" style="172" customWidth="1"/>
    <col min="4356" max="4356" width="4.28515625" style="172" customWidth="1"/>
    <col min="4357" max="4357" width="8" style="172" customWidth="1"/>
    <col min="4358" max="4358" width="8.85546875" style="172" customWidth="1"/>
    <col min="4359" max="4359" width="9.140625" style="172"/>
    <col min="4360" max="4360" width="10.140625" style="172" customWidth="1"/>
    <col min="4361" max="4362" width="9.140625" style="172"/>
    <col min="4363" max="4363" width="9.140625" style="172" bestFit="1" customWidth="1"/>
    <col min="4364" max="4608" width="9.140625" style="172"/>
    <col min="4609" max="4609" width="3.5703125" style="172" customWidth="1"/>
    <col min="4610" max="4610" width="41.5703125" style="172" customWidth="1"/>
    <col min="4611" max="4611" width="6.5703125" style="172" customWidth="1"/>
    <col min="4612" max="4612" width="4.28515625" style="172" customWidth="1"/>
    <col min="4613" max="4613" width="8" style="172" customWidth="1"/>
    <col min="4614" max="4614" width="8.85546875" style="172" customWidth="1"/>
    <col min="4615" max="4615" width="9.140625" style="172"/>
    <col min="4616" max="4616" width="10.140625" style="172" customWidth="1"/>
    <col min="4617" max="4618" width="9.140625" style="172"/>
    <col min="4619" max="4619" width="9.140625" style="172" bestFit="1" customWidth="1"/>
    <col min="4620" max="4864" width="9.140625" style="172"/>
    <col min="4865" max="4865" width="3.5703125" style="172" customWidth="1"/>
    <col min="4866" max="4866" width="41.5703125" style="172" customWidth="1"/>
    <col min="4867" max="4867" width="6.5703125" style="172" customWidth="1"/>
    <col min="4868" max="4868" width="4.28515625" style="172" customWidth="1"/>
    <col min="4869" max="4869" width="8" style="172" customWidth="1"/>
    <col min="4870" max="4870" width="8.85546875" style="172" customWidth="1"/>
    <col min="4871" max="4871" width="9.140625" style="172"/>
    <col min="4872" max="4872" width="10.140625" style="172" customWidth="1"/>
    <col min="4873" max="4874" width="9.140625" style="172"/>
    <col min="4875" max="4875" width="9.140625" style="172" bestFit="1" customWidth="1"/>
    <col min="4876" max="5120" width="9.140625" style="172"/>
    <col min="5121" max="5121" width="3.5703125" style="172" customWidth="1"/>
    <col min="5122" max="5122" width="41.5703125" style="172" customWidth="1"/>
    <col min="5123" max="5123" width="6.5703125" style="172" customWidth="1"/>
    <col min="5124" max="5124" width="4.28515625" style="172" customWidth="1"/>
    <col min="5125" max="5125" width="8" style="172" customWidth="1"/>
    <col min="5126" max="5126" width="8.85546875" style="172" customWidth="1"/>
    <col min="5127" max="5127" width="9.140625" style="172"/>
    <col min="5128" max="5128" width="10.140625" style="172" customWidth="1"/>
    <col min="5129" max="5130" width="9.140625" style="172"/>
    <col min="5131" max="5131" width="9.140625" style="172" bestFit="1" customWidth="1"/>
    <col min="5132" max="5376" width="9.140625" style="172"/>
    <col min="5377" max="5377" width="3.5703125" style="172" customWidth="1"/>
    <col min="5378" max="5378" width="41.5703125" style="172" customWidth="1"/>
    <col min="5379" max="5379" width="6.5703125" style="172" customWidth="1"/>
    <col min="5380" max="5380" width="4.28515625" style="172" customWidth="1"/>
    <col min="5381" max="5381" width="8" style="172" customWidth="1"/>
    <col min="5382" max="5382" width="8.85546875" style="172" customWidth="1"/>
    <col min="5383" max="5383" width="9.140625" style="172"/>
    <col min="5384" max="5384" width="10.140625" style="172" customWidth="1"/>
    <col min="5385" max="5386" width="9.140625" style="172"/>
    <col min="5387" max="5387" width="9.140625" style="172" bestFit="1" customWidth="1"/>
    <col min="5388" max="5632" width="9.140625" style="172"/>
    <col min="5633" max="5633" width="3.5703125" style="172" customWidth="1"/>
    <col min="5634" max="5634" width="41.5703125" style="172" customWidth="1"/>
    <col min="5635" max="5635" width="6.5703125" style="172" customWidth="1"/>
    <col min="5636" max="5636" width="4.28515625" style="172" customWidth="1"/>
    <col min="5637" max="5637" width="8" style="172" customWidth="1"/>
    <col min="5638" max="5638" width="8.85546875" style="172" customWidth="1"/>
    <col min="5639" max="5639" width="9.140625" style="172"/>
    <col min="5640" max="5640" width="10.140625" style="172" customWidth="1"/>
    <col min="5641" max="5642" width="9.140625" style="172"/>
    <col min="5643" max="5643" width="9.140625" style="172" bestFit="1" customWidth="1"/>
    <col min="5644" max="5888" width="9.140625" style="172"/>
    <col min="5889" max="5889" width="3.5703125" style="172" customWidth="1"/>
    <col min="5890" max="5890" width="41.5703125" style="172" customWidth="1"/>
    <col min="5891" max="5891" width="6.5703125" style="172" customWidth="1"/>
    <col min="5892" max="5892" width="4.28515625" style="172" customWidth="1"/>
    <col min="5893" max="5893" width="8" style="172" customWidth="1"/>
    <col min="5894" max="5894" width="8.85546875" style="172" customWidth="1"/>
    <col min="5895" max="5895" width="9.140625" style="172"/>
    <col min="5896" max="5896" width="10.140625" style="172" customWidth="1"/>
    <col min="5897" max="5898" width="9.140625" style="172"/>
    <col min="5899" max="5899" width="9.140625" style="172" bestFit="1" customWidth="1"/>
    <col min="5900" max="6144" width="9.140625" style="172"/>
    <col min="6145" max="6145" width="3.5703125" style="172" customWidth="1"/>
    <col min="6146" max="6146" width="41.5703125" style="172" customWidth="1"/>
    <col min="6147" max="6147" width="6.5703125" style="172" customWidth="1"/>
    <col min="6148" max="6148" width="4.28515625" style="172" customWidth="1"/>
    <col min="6149" max="6149" width="8" style="172" customWidth="1"/>
    <col min="6150" max="6150" width="8.85546875" style="172" customWidth="1"/>
    <col min="6151" max="6151" width="9.140625" style="172"/>
    <col min="6152" max="6152" width="10.140625" style="172" customWidth="1"/>
    <col min="6153" max="6154" width="9.140625" style="172"/>
    <col min="6155" max="6155" width="9.140625" style="172" bestFit="1" customWidth="1"/>
    <col min="6156" max="6400" width="9.140625" style="172"/>
    <col min="6401" max="6401" width="3.5703125" style="172" customWidth="1"/>
    <col min="6402" max="6402" width="41.5703125" style="172" customWidth="1"/>
    <col min="6403" max="6403" width="6.5703125" style="172" customWidth="1"/>
    <col min="6404" max="6404" width="4.28515625" style="172" customWidth="1"/>
    <col min="6405" max="6405" width="8" style="172" customWidth="1"/>
    <col min="6406" max="6406" width="8.85546875" style="172" customWidth="1"/>
    <col min="6407" max="6407" width="9.140625" style="172"/>
    <col min="6408" max="6408" width="10.140625" style="172" customWidth="1"/>
    <col min="6409" max="6410" width="9.140625" style="172"/>
    <col min="6411" max="6411" width="9.140625" style="172" bestFit="1" customWidth="1"/>
    <col min="6412" max="6656" width="9.140625" style="172"/>
    <col min="6657" max="6657" width="3.5703125" style="172" customWidth="1"/>
    <col min="6658" max="6658" width="41.5703125" style="172" customWidth="1"/>
    <col min="6659" max="6659" width="6.5703125" style="172" customWidth="1"/>
    <col min="6660" max="6660" width="4.28515625" style="172" customWidth="1"/>
    <col min="6661" max="6661" width="8" style="172" customWidth="1"/>
    <col min="6662" max="6662" width="8.85546875" style="172" customWidth="1"/>
    <col min="6663" max="6663" width="9.140625" style="172"/>
    <col min="6664" max="6664" width="10.140625" style="172" customWidth="1"/>
    <col min="6665" max="6666" width="9.140625" style="172"/>
    <col min="6667" max="6667" width="9.140625" style="172" bestFit="1" customWidth="1"/>
    <col min="6668" max="6912" width="9.140625" style="172"/>
    <col min="6913" max="6913" width="3.5703125" style="172" customWidth="1"/>
    <col min="6914" max="6914" width="41.5703125" style="172" customWidth="1"/>
    <col min="6915" max="6915" width="6.5703125" style="172" customWidth="1"/>
    <col min="6916" max="6916" width="4.28515625" style="172" customWidth="1"/>
    <col min="6917" max="6917" width="8" style="172" customWidth="1"/>
    <col min="6918" max="6918" width="8.85546875" style="172" customWidth="1"/>
    <col min="6919" max="6919" width="9.140625" style="172"/>
    <col min="6920" max="6920" width="10.140625" style="172" customWidth="1"/>
    <col min="6921" max="6922" width="9.140625" style="172"/>
    <col min="6923" max="6923" width="9.140625" style="172" bestFit="1" customWidth="1"/>
    <col min="6924" max="7168" width="9.140625" style="172"/>
    <col min="7169" max="7169" width="3.5703125" style="172" customWidth="1"/>
    <col min="7170" max="7170" width="41.5703125" style="172" customWidth="1"/>
    <col min="7171" max="7171" width="6.5703125" style="172" customWidth="1"/>
    <col min="7172" max="7172" width="4.28515625" style="172" customWidth="1"/>
    <col min="7173" max="7173" width="8" style="172" customWidth="1"/>
    <col min="7174" max="7174" width="8.85546875" style="172" customWidth="1"/>
    <col min="7175" max="7175" width="9.140625" style="172"/>
    <col min="7176" max="7176" width="10.140625" style="172" customWidth="1"/>
    <col min="7177" max="7178" width="9.140625" style="172"/>
    <col min="7179" max="7179" width="9.140625" style="172" bestFit="1" customWidth="1"/>
    <col min="7180" max="7424" width="9.140625" style="172"/>
    <col min="7425" max="7425" width="3.5703125" style="172" customWidth="1"/>
    <col min="7426" max="7426" width="41.5703125" style="172" customWidth="1"/>
    <col min="7427" max="7427" width="6.5703125" style="172" customWidth="1"/>
    <col min="7428" max="7428" width="4.28515625" style="172" customWidth="1"/>
    <col min="7429" max="7429" width="8" style="172" customWidth="1"/>
    <col min="7430" max="7430" width="8.85546875" style="172" customWidth="1"/>
    <col min="7431" max="7431" width="9.140625" style="172"/>
    <col min="7432" max="7432" width="10.140625" style="172" customWidth="1"/>
    <col min="7433" max="7434" width="9.140625" style="172"/>
    <col min="7435" max="7435" width="9.140625" style="172" bestFit="1" customWidth="1"/>
    <col min="7436" max="7680" width="9.140625" style="172"/>
    <col min="7681" max="7681" width="3.5703125" style="172" customWidth="1"/>
    <col min="7682" max="7682" width="41.5703125" style="172" customWidth="1"/>
    <col min="7683" max="7683" width="6.5703125" style="172" customWidth="1"/>
    <col min="7684" max="7684" width="4.28515625" style="172" customWidth="1"/>
    <col min="7685" max="7685" width="8" style="172" customWidth="1"/>
    <col min="7686" max="7686" width="8.85546875" style="172" customWidth="1"/>
    <col min="7687" max="7687" width="9.140625" style="172"/>
    <col min="7688" max="7688" width="10.140625" style="172" customWidth="1"/>
    <col min="7689" max="7690" width="9.140625" style="172"/>
    <col min="7691" max="7691" width="9.140625" style="172" bestFit="1" customWidth="1"/>
    <col min="7692" max="7936" width="9.140625" style="172"/>
    <col min="7937" max="7937" width="3.5703125" style="172" customWidth="1"/>
    <col min="7938" max="7938" width="41.5703125" style="172" customWidth="1"/>
    <col min="7939" max="7939" width="6.5703125" style="172" customWidth="1"/>
    <col min="7940" max="7940" width="4.28515625" style="172" customWidth="1"/>
    <col min="7941" max="7941" width="8" style="172" customWidth="1"/>
    <col min="7942" max="7942" width="8.85546875" style="172" customWidth="1"/>
    <col min="7943" max="7943" width="9.140625" style="172"/>
    <col min="7944" max="7944" width="10.140625" style="172" customWidth="1"/>
    <col min="7945" max="7946" width="9.140625" style="172"/>
    <col min="7947" max="7947" width="9.140625" style="172" bestFit="1" customWidth="1"/>
    <col min="7948" max="8192" width="9.140625" style="172"/>
    <col min="8193" max="8193" width="3.5703125" style="172" customWidth="1"/>
    <col min="8194" max="8194" width="41.5703125" style="172" customWidth="1"/>
    <col min="8195" max="8195" width="6.5703125" style="172" customWidth="1"/>
    <col min="8196" max="8196" width="4.28515625" style="172" customWidth="1"/>
    <col min="8197" max="8197" width="8" style="172" customWidth="1"/>
    <col min="8198" max="8198" width="8.85546875" style="172" customWidth="1"/>
    <col min="8199" max="8199" width="9.140625" style="172"/>
    <col min="8200" max="8200" width="10.140625" style="172" customWidth="1"/>
    <col min="8201" max="8202" width="9.140625" style="172"/>
    <col min="8203" max="8203" width="9.140625" style="172" bestFit="1" customWidth="1"/>
    <col min="8204" max="8448" width="9.140625" style="172"/>
    <col min="8449" max="8449" width="3.5703125" style="172" customWidth="1"/>
    <col min="8450" max="8450" width="41.5703125" style="172" customWidth="1"/>
    <col min="8451" max="8451" width="6.5703125" style="172" customWidth="1"/>
    <col min="8452" max="8452" width="4.28515625" style="172" customWidth="1"/>
    <col min="8453" max="8453" width="8" style="172" customWidth="1"/>
    <col min="8454" max="8454" width="8.85546875" style="172" customWidth="1"/>
    <col min="8455" max="8455" width="9.140625" style="172"/>
    <col min="8456" max="8456" width="10.140625" style="172" customWidth="1"/>
    <col min="8457" max="8458" width="9.140625" style="172"/>
    <col min="8459" max="8459" width="9.140625" style="172" bestFit="1" customWidth="1"/>
    <col min="8460" max="8704" width="9.140625" style="172"/>
    <col min="8705" max="8705" width="3.5703125" style="172" customWidth="1"/>
    <col min="8706" max="8706" width="41.5703125" style="172" customWidth="1"/>
    <col min="8707" max="8707" width="6.5703125" style="172" customWidth="1"/>
    <col min="8708" max="8708" width="4.28515625" style="172" customWidth="1"/>
    <col min="8709" max="8709" width="8" style="172" customWidth="1"/>
    <col min="8710" max="8710" width="8.85546875" style="172" customWidth="1"/>
    <col min="8711" max="8711" width="9.140625" style="172"/>
    <col min="8712" max="8712" width="10.140625" style="172" customWidth="1"/>
    <col min="8713" max="8714" width="9.140625" style="172"/>
    <col min="8715" max="8715" width="9.140625" style="172" bestFit="1" customWidth="1"/>
    <col min="8716" max="8960" width="9.140625" style="172"/>
    <col min="8961" max="8961" width="3.5703125" style="172" customWidth="1"/>
    <col min="8962" max="8962" width="41.5703125" style="172" customWidth="1"/>
    <col min="8963" max="8963" width="6.5703125" style="172" customWidth="1"/>
    <col min="8964" max="8964" width="4.28515625" style="172" customWidth="1"/>
    <col min="8965" max="8965" width="8" style="172" customWidth="1"/>
    <col min="8966" max="8966" width="8.85546875" style="172" customWidth="1"/>
    <col min="8967" max="8967" width="9.140625" style="172"/>
    <col min="8968" max="8968" width="10.140625" style="172" customWidth="1"/>
    <col min="8969" max="8970" width="9.140625" style="172"/>
    <col min="8971" max="8971" width="9.140625" style="172" bestFit="1" customWidth="1"/>
    <col min="8972" max="9216" width="9.140625" style="172"/>
    <col min="9217" max="9217" width="3.5703125" style="172" customWidth="1"/>
    <col min="9218" max="9218" width="41.5703125" style="172" customWidth="1"/>
    <col min="9219" max="9219" width="6.5703125" style="172" customWidth="1"/>
    <col min="9220" max="9220" width="4.28515625" style="172" customWidth="1"/>
    <col min="9221" max="9221" width="8" style="172" customWidth="1"/>
    <col min="9222" max="9222" width="8.85546875" style="172" customWidth="1"/>
    <col min="9223" max="9223" width="9.140625" style="172"/>
    <col min="9224" max="9224" width="10.140625" style="172" customWidth="1"/>
    <col min="9225" max="9226" width="9.140625" style="172"/>
    <col min="9227" max="9227" width="9.140625" style="172" bestFit="1" customWidth="1"/>
    <col min="9228" max="9472" width="9.140625" style="172"/>
    <col min="9473" max="9473" width="3.5703125" style="172" customWidth="1"/>
    <col min="9474" max="9474" width="41.5703125" style="172" customWidth="1"/>
    <col min="9475" max="9475" width="6.5703125" style="172" customWidth="1"/>
    <col min="9476" max="9476" width="4.28515625" style="172" customWidth="1"/>
    <col min="9477" max="9477" width="8" style="172" customWidth="1"/>
    <col min="9478" max="9478" width="8.85546875" style="172" customWidth="1"/>
    <col min="9479" max="9479" width="9.140625" style="172"/>
    <col min="9480" max="9480" width="10.140625" style="172" customWidth="1"/>
    <col min="9481" max="9482" width="9.140625" style="172"/>
    <col min="9483" max="9483" width="9.140625" style="172" bestFit="1" customWidth="1"/>
    <col min="9484" max="9728" width="9.140625" style="172"/>
    <col min="9729" max="9729" width="3.5703125" style="172" customWidth="1"/>
    <col min="9730" max="9730" width="41.5703125" style="172" customWidth="1"/>
    <col min="9731" max="9731" width="6.5703125" style="172" customWidth="1"/>
    <col min="9732" max="9732" width="4.28515625" style="172" customWidth="1"/>
    <col min="9733" max="9733" width="8" style="172" customWidth="1"/>
    <col min="9734" max="9734" width="8.85546875" style="172" customWidth="1"/>
    <col min="9735" max="9735" width="9.140625" style="172"/>
    <col min="9736" max="9736" width="10.140625" style="172" customWidth="1"/>
    <col min="9737" max="9738" width="9.140625" style="172"/>
    <col min="9739" max="9739" width="9.140625" style="172" bestFit="1" customWidth="1"/>
    <col min="9740" max="9984" width="9.140625" style="172"/>
    <col min="9985" max="9985" width="3.5703125" style="172" customWidth="1"/>
    <col min="9986" max="9986" width="41.5703125" style="172" customWidth="1"/>
    <col min="9987" max="9987" width="6.5703125" style="172" customWidth="1"/>
    <col min="9988" max="9988" width="4.28515625" style="172" customWidth="1"/>
    <col min="9989" max="9989" width="8" style="172" customWidth="1"/>
    <col min="9990" max="9990" width="8.85546875" style="172" customWidth="1"/>
    <col min="9991" max="9991" width="9.140625" style="172"/>
    <col min="9992" max="9992" width="10.140625" style="172" customWidth="1"/>
    <col min="9993" max="9994" width="9.140625" style="172"/>
    <col min="9995" max="9995" width="9.140625" style="172" bestFit="1" customWidth="1"/>
    <col min="9996" max="10240" width="9.140625" style="172"/>
    <col min="10241" max="10241" width="3.5703125" style="172" customWidth="1"/>
    <col min="10242" max="10242" width="41.5703125" style="172" customWidth="1"/>
    <col min="10243" max="10243" width="6.5703125" style="172" customWidth="1"/>
    <col min="10244" max="10244" width="4.28515625" style="172" customWidth="1"/>
    <col min="10245" max="10245" width="8" style="172" customWidth="1"/>
    <col min="10246" max="10246" width="8.85546875" style="172" customWidth="1"/>
    <col min="10247" max="10247" width="9.140625" style="172"/>
    <col min="10248" max="10248" width="10.140625" style="172" customWidth="1"/>
    <col min="10249" max="10250" width="9.140625" style="172"/>
    <col min="10251" max="10251" width="9.140625" style="172" bestFit="1" customWidth="1"/>
    <col min="10252" max="10496" width="9.140625" style="172"/>
    <col min="10497" max="10497" width="3.5703125" style="172" customWidth="1"/>
    <col min="10498" max="10498" width="41.5703125" style="172" customWidth="1"/>
    <col min="10499" max="10499" width="6.5703125" style="172" customWidth="1"/>
    <col min="10500" max="10500" width="4.28515625" style="172" customWidth="1"/>
    <col min="10501" max="10501" width="8" style="172" customWidth="1"/>
    <col min="10502" max="10502" width="8.85546875" style="172" customWidth="1"/>
    <col min="10503" max="10503" width="9.140625" style="172"/>
    <col min="10504" max="10504" width="10.140625" style="172" customWidth="1"/>
    <col min="10505" max="10506" width="9.140625" style="172"/>
    <col min="10507" max="10507" width="9.140625" style="172" bestFit="1" customWidth="1"/>
    <col min="10508" max="10752" width="9.140625" style="172"/>
    <col min="10753" max="10753" width="3.5703125" style="172" customWidth="1"/>
    <col min="10754" max="10754" width="41.5703125" style="172" customWidth="1"/>
    <col min="10755" max="10755" width="6.5703125" style="172" customWidth="1"/>
    <col min="10756" max="10756" width="4.28515625" style="172" customWidth="1"/>
    <col min="10757" max="10757" width="8" style="172" customWidth="1"/>
    <col min="10758" max="10758" width="8.85546875" style="172" customWidth="1"/>
    <col min="10759" max="10759" width="9.140625" style="172"/>
    <col min="10760" max="10760" width="10.140625" style="172" customWidth="1"/>
    <col min="10761" max="10762" width="9.140625" style="172"/>
    <col min="10763" max="10763" width="9.140625" style="172" bestFit="1" customWidth="1"/>
    <col min="10764" max="11008" width="9.140625" style="172"/>
    <col min="11009" max="11009" width="3.5703125" style="172" customWidth="1"/>
    <col min="11010" max="11010" width="41.5703125" style="172" customWidth="1"/>
    <col min="11011" max="11011" width="6.5703125" style="172" customWidth="1"/>
    <col min="11012" max="11012" width="4.28515625" style="172" customWidth="1"/>
    <col min="11013" max="11013" width="8" style="172" customWidth="1"/>
    <col min="11014" max="11014" width="8.85546875" style="172" customWidth="1"/>
    <col min="11015" max="11015" width="9.140625" style="172"/>
    <col min="11016" max="11016" width="10.140625" style="172" customWidth="1"/>
    <col min="11017" max="11018" width="9.140625" style="172"/>
    <col min="11019" max="11019" width="9.140625" style="172" bestFit="1" customWidth="1"/>
    <col min="11020" max="11264" width="9.140625" style="172"/>
    <col min="11265" max="11265" width="3.5703125" style="172" customWidth="1"/>
    <col min="11266" max="11266" width="41.5703125" style="172" customWidth="1"/>
    <col min="11267" max="11267" width="6.5703125" style="172" customWidth="1"/>
    <col min="11268" max="11268" width="4.28515625" style="172" customWidth="1"/>
    <col min="11269" max="11269" width="8" style="172" customWidth="1"/>
    <col min="11270" max="11270" width="8.85546875" style="172" customWidth="1"/>
    <col min="11271" max="11271" width="9.140625" style="172"/>
    <col min="11272" max="11272" width="10.140625" style="172" customWidth="1"/>
    <col min="11273" max="11274" width="9.140625" style="172"/>
    <col min="11275" max="11275" width="9.140625" style="172" bestFit="1" customWidth="1"/>
    <col min="11276" max="11520" width="9.140625" style="172"/>
    <col min="11521" max="11521" width="3.5703125" style="172" customWidth="1"/>
    <col min="11522" max="11522" width="41.5703125" style="172" customWidth="1"/>
    <col min="11523" max="11523" width="6.5703125" style="172" customWidth="1"/>
    <col min="11524" max="11524" width="4.28515625" style="172" customWidth="1"/>
    <col min="11525" max="11525" width="8" style="172" customWidth="1"/>
    <col min="11526" max="11526" width="8.85546875" style="172" customWidth="1"/>
    <col min="11527" max="11527" width="9.140625" style="172"/>
    <col min="11528" max="11528" width="10.140625" style="172" customWidth="1"/>
    <col min="11529" max="11530" width="9.140625" style="172"/>
    <col min="11531" max="11531" width="9.140625" style="172" bestFit="1" customWidth="1"/>
    <col min="11532" max="11776" width="9.140625" style="172"/>
    <col min="11777" max="11777" width="3.5703125" style="172" customWidth="1"/>
    <col min="11778" max="11778" width="41.5703125" style="172" customWidth="1"/>
    <col min="11779" max="11779" width="6.5703125" style="172" customWidth="1"/>
    <col min="11780" max="11780" width="4.28515625" style="172" customWidth="1"/>
    <col min="11781" max="11781" width="8" style="172" customWidth="1"/>
    <col min="11782" max="11782" width="8.85546875" style="172" customWidth="1"/>
    <col min="11783" max="11783" width="9.140625" style="172"/>
    <col min="11784" max="11784" width="10.140625" style="172" customWidth="1"/>
    <col min="11785" max="11786" width="9.140625" style="172"/>
    <col min="11787" max="11787" width="9.140625" style="172" bestFit="1" customWidth="1"/>
    <col min="11788" max="12032" width="9.140625" style="172"/>
    <col min="12033" max="12033" width="3.5703125" style="172" customWidth="1"/>
    <col min="12034" max="12034" width="41.5703125" style="172" customWidth="1"/>
    <col min="12035" max="12035" width="6.5703125" style="172" customWidth="1"/>
    <col min="12036" max="12036" width="4.28515625" style="172" customWidth="1"/>
    <col min="12037" max="12037" width="8" style="172" customWidth="1"/>
    <col min="12038" max="12038" width="8.85546875" style="172" customWidth="1"/>
    <col min="12039" max="12039" width="9.140625" style="172"/>
    <col min="12040" max="12040" width="10.140625" style="172" customWidth="1"/>
    <col min="12041" max="12042" width="9.140625" style="172"/>
    <col min="12043" max="12043" width="9.140625" style="172" bestFit="1" customWidth="1"/>
    <col min="12044" max="12288" width="9.140625" style="172"/>
    <col min="12289" max="12289" width="3.5703125" style="172" customWidth="1"/>
    <col min="12290" max="12290" width="41.5703125" style="172" customWidth="1"/>
    <col min="12291" max="12291" width="6.5703125" style="172" customWidth="1"/>
    <col min="12292" max="12292" width="4.28515625" style="172" customWidth="1"/>
    <col min="12293" max="12293" width="8" style="172" customWidth="1"/>
    <col min="12294" max="12294" width="8.85546875" style="172" customWidth="1"/>
    <col min="12295" max="12295" width="9.140625" style="172"/>
    <col min="12296" max="12296" width="10.140625" style="172" customWidth="1"/>
    <col min="12297" max="12298" width="9.140625" style="172"/>
    <col min="12299" max="12299" width="9.140625" style="172" bestFit="1" customWidth="1"/>
    <col min="12300" max="12544" width="9.140625" style="172"/>
    <col min="12545" max="12545" width="3.5703125" style="172" customWidth="1"/>
    <col min="12546" max="12546" width="41.5703125" style="172" customWidth="1"/>
    <col min="12547" max="12547" width="6.5703125" style="172" customWidth="1"/>
    <col min="12548" max="12548" width="4.28515625" style="172" customWidth="1"/>
    <col min="12549" max="12549" width="8" style="172" customWidth="1"/>
    <col min="12550" max="12550" width="8.85546875" style="172" customWidth="1"/>
    <col min="12551" max="12551" width="9.140625" style="172"/>
    <col min="12552" max="12552" width="10.140625" style="172" customWidth="1"/>
    <col min="12553" max="12554" width="9.140625" style="172"/>
    <col min="12555" max="12555" width="9.140625" style="172" bestFit="1" customWidth="1"/>
    <col min="12556" max="12800" width="9.140625" style="172"/>
    <col min="12801" max="12801" width="3.5703125" style="172" customWidth="1"/>
    <col min="12802" max="12802" width="41.5703125" style="172" customWidth="1"/>
    <col min="12803" max="12803" width="6.5703125" style="172" customWidth="1"/>
    <col min="12804" max="12804" width="4.28515625" style="172" customWidth="1"/>
    <col min="12805" max="12805" width="8" style="172" customWidth="1"/>
    <col min="12806" max="12806" width="8.85546875" style="172" customWidth="1"/>
    <col min="12807" max="12807" width="9.140625" style="172"/>
    <col min="12808" max="12808" width="10.140625" style="172" customWidth="1"/>
    <col min="12809" max="12810" width="9.140625" style="172"/>
    <col min="12811" max="12811" width="9.140625" style="172" bestFit="1" customWidth="1"/>
    <col min="12812" max="13056" width="9.140625" style="172"/>
    <col min="13057" max="13057" width="3.5703125" style="172" customWidth="1"/>
    <col min="13058" max="13058" width="41.5703125" style="172" customWidth="1"/>
    <col min="13059" max="13059" width="6.5703125" style="172" customWidth="1"/>
    <col min="13060" max="13060" width="4.28515625" style="172" customWidth="1"/>
    <col min="13061" max="13061" width="8" style="172" customWidth="1"/>
    <col min="13062" max="13062" width="8.85546875" style="172" customWidth="1"/>
    <col min="13063" max="13063" width="9.140625" style="172"/>
    <col min="13064" max="13064" width="10.140625" style="172" customWidth="1"/>
    <col min="13065" max="13066" width="9.140625" style="172"/>
    <col min="13067" max="13067" width="9.140625" style="172" bestFit="1" customWidth="1"/>
    <col min="13068" max="13312" width="9.140625" style="172"/>
    <col min="13313" max="13313" width="3.5703125" style="172" customWidth="1"/>
    <col min="13314" max="13314" width="41.5703125" style="172" customWidth="1"/>
    <col min="13315" max="13315" width="6.5703125" style="172" customWidth="1"/>
    <col min="13316" max="13316" width="4.28515625" style="172" customWidth="1"/>
    <col min="13317" max="13317" width="8" style="172" customWidth="1"/>
    <col min="13318" max="13318" width="8.85546875" style="172" customWidth="1"/>
    <col min="13319" max="13319" width="9.140625" style="172"/>
    <col min="13320" max="13320" width="10.140625" style="172" customWidth="1"/>
    <col min="13321" max="13322" width="9.140625" style="172"/>
    <col min="13323" max="13323" width="9.140625" style="172" bestFit="1" customWidth="1"/>
    <col min="13324" max="13568" width="9.140625" style="172"/>
    <col min="13569" max="13569" width="3.5703125" style="172" customWidth="1"/>
    <col min="13570" max="13570" width="41.5703125" style="172" customWidth="1"/>
    <col min="13571" max="13571" width="6.5703125" style="172" customWidth="1"/>
    <col min="13572" max="13572" width="4.28515625" style="172" customWidth="1"/>
    <col min="13573" max="13573" width="8" style="172" customWidth="1"/>
    <col min="13574" max="13574" width="8.85546875" style="172" customWidth="1"/>
    <col min="13575" max="13575" width="9.140625" style="172"/>
    <col min="13576" max="13576" width="10.140625" style="172" customWidth="1"/>
    <col min="13577" max="13578" width="9.140625" style="172"/>
    <col min="13579" max="13579" width="9.140625" style="172" bestFit="1" customWidth="1"/>
    <col min="13580" max="13824" width="9.140625" style="172"/>
    <col min="13825" max="13825" width="3.5703125" style="172" customWidth="1"/>
    <col min="13826" max="13826" width="41.5703125" style="172" customWidth="1"/>
    <col min="13827" max="13827" width="6.5703125" style="172" customWidth="1"/>
    <col min="13828" max="13828" width="4.28515625" style="172" customWidth="1"/>
    <col min="13829" max="13829" width="8" style="172" customWidth="1"/>
    <col min="13830" max="13830" width="8.85546875" style="172" customWidth="1"/>
    <col min="13831" max="13831" width="9.140625" style="172"/>
    <col min="13832" max="13832" width="10.140625" style="172" customWidth="1"/>
    <col min="13833" max="13834" width="9.140625" style="172"/>
    <col min="13835" max="13835" width="9.140625" style="172" bestFit="1" customWidth="1"/>
    <col min="13836" max="14080" width="9.140625" style="172"/>
    <col min="14081" max="14081" width="3.5703125" style="172" customWidth="1"/>
    <col min="14082" max="14082" width="41.5703125" style="172" customWidth="1"/>
    <col min="14083" max="14083" width="6.5703125" style="172" customWidth="1"/>
    <col min="14084" max="14084" width="4.28515625" style="172" customWidth="1"/>
    <col min="14085" max="14085" width="8" style="172" customWidth="1"/>
    <col min="14086" max="14086" width="8.85546875" style="172" customWidth="1"/>
    <col min="14087" max="14087" width="9.140625" style="172"/>
    <col min="14088" max="14088" width="10.140625" style="172" customWidth="1"/>
    <col min="14089" max="14090" width="9.140625" style="172"/>
    <col min="14091" max="14091" width="9.140625" style="172" bestFit="1" customWidth="1"/>
    <col min="14092" max="14336" width="9.140625" style="172"/>
    <col min="14337" max="14337" width="3.5703125" style="172" customWidth="1"/>
    <col min="14338" max="14338" width="41.5703125" style="172" customWidth="1"/>
    <col min="14339" max="14339" width="6.5703125" style="172" customWidth="1"/>
    <col min="14340" max="14340" width="4.28515625" style="172" customWidth="1"/>
    <col min="14341" max="14341" width="8" style="172" customWidth="1"/>
    <col min="14342" max="14342" width="8.85546875" style="172" customWidth="1"/>
    <col min="14343" max="14343" width="9.140625" style="172"/>
    <col min="14344" max="14344" width="10.140625" style="172" customWidth="1"/>
    <col min="14345" max="14346" width="9.140625" style="172"/>
    <col min="14347" max="14347" width="9.140625" style="172" bestFit="1" customWidth="1"/>
    <col min="14348" max="14592" width="9.140625" style="172"/>
    <col min="14593" max="14593" width="3.5703125" style="172" customWidth="1"/>
    <col min="14594" max="14594" width="41.5703125" style="172" customWidth="1"/>
    <col min="14595" max="14595" width="6.5703125" style="172" customWidth="1"/>
    <col min="14596" max="14596" width="4.28515625" style="172" customWidth="1"/>
    <col min="14597" max="14597" width="8" style="172" customWidth="1"/>
    <col min="14598" max="14598" width="8.85546875" style="172" customWidth="1"/>
    <col min="14599" max="14599" width="9.140625" style="172"/>
    <col min="14600" max="14600" width="10.140625" style="172" customWidth="1"/>
    <col min="14601" max="14602" width="9.140625" style="172"/>
    <col min="14603" max="14603" width="9.140625" style="172" bestFit="1" customWidth="1"/>
    <col min="14604" max="14848" width="9.140625" style="172"/>
    <col min="14849" max="14849" width="3.5703125" style="172" customWidth="1"/>
    <col min="14850" max="14850" width="41.5703125" style="172" customWidth="1"/>
    <col min="14851" max="14851" width="6.5703125" style="172" customWidth="1"/>
    <col min="14852" max="14852" width="4.28515625" style="172" customWidth="1"/>
    <col min="14853" max="14853" width="8" style="172" customWidth="1"/>
    <col min="14854" max="14854" width="8.85546875" style="172" customWidth="1"/>
    <col min="14855" max="14855" width="9.140625" style="172"/>
    <col min="14856" max="14856" width="10.140625" style="172" customWidth="1"/>
    <col min="14857" max="14858" width="9.140625" style="172"/>
    <col min="14859" max="14859" width="9.140625" style="172" bestFit="1" customWidth="1"/>
    <col min="14860" max="15104" width="9.140625" style="172"/>
    <col min="15105" max="15105" width="3.5703125" style="172" customWidth="1"/>
    <col min="15106" max="15106" width="41.5703125" style="172" customWidth="1"/>
    <col min="15107" max="15107" width="6.5703125" style="172" customWidth="1"/>
    <col min="15108" max="15108" width="4.28515625" style="172" customWidth="1"/>
    <col min="15109" max="15109" width="8" style="172" customWidth="1"/>
    <col min="15110" max="15110" width="8.85546875" style="172" customWidth="1"/>
    <col min="15111" max="15111" width="9.140625" style="172"/>
    <col min="15112" max="15112" width="10.140625" style="172" customWidth="1"/>
    <col min="15113" max="15114" width="9.140625" style="172"/>
    <col min="15115" max="15115" width="9.140625" style="172" bestFit="1" customWidth="1"/>
    <col min="15116" max="15360" width="9.140625" style="172"/>
    <col min="15361" max="15361" width="3.5703125" style="172" customWidth="1"/>
    <col min="15362" max="15362" width="41.5703125" style="172" customWidth="1"/>
    <col min="15363" max="15363" width="6.5703125" style="172" customWidth="1"/>
    <col min="15364" max="15364" width="4.28515625" style="172" customWidth="1"/>
    <col min="15365" max="15365" width="8" style="172" customWidth="1"/>
    <col min="15366" max="15366" width="8.85546875" style="172" customWidth="1"/>
    <col min="15367" max="15367" width="9.140625" style="172"/>
    <col min="15368" max="15368" width="10.140625" style="172" customWidth="1"/>
    <col min="15369" max="15370" width="9.140625" style="172"/>
    <col min="15371" max="15371" width="9.140625" style="172" bestFit="1" customWidth="1"/>
    <col min="15372" max="15616" width="9.140625" style="172"/>
    <col min="15617" max="15617" width="3.5703125" style="172" customWidth="1"/>
    <col min="15618" max="15618" width="41.5703125" style="172" customWidth="1"/>
    <col min="15619" max="15619" width="6.5703125" style="172" customWidth="1"/>
    <col min="15620" max="15620" width="4.28515625" style="172" customWidth="1"/>
    <col min="15621" max="15621" width="8" style="172" customWidth="1"/>
    <col min="15622" max="15622" width="8.85546875" style="172" customWidth="1"/>
    <col min="15623" max="15623" width="9.140625" style="172"/>
    <col min="15624" max="15624" width="10.140625" style="172" customWidth="1"/>
    <col min="15625" max="15626" width="9.140625" style="172"/>
    <col min="15627" max="15627" width="9.140625" style="172" bestFit="1" customWidth="1"/>
    <col min="15628" max="15872" width="9.140625" style="172"/>
    <col min="15873" max="15873" width="3.5703125" style="172" customWidth="1"/>
    <col min="15874" max="15874" width="41.5703125" style="172" customWidth="1"/>
    <col min="15875" max="15875" width="6.5703125" style="172" customWidth="1"/>
    <col min="15876" max="15876" width="4.28515625" style="172" customWidth="1"/>
    <col min="15877" max="15877" width="8" style="172" customWidth="1"/>
    <col min="15878" max="15878" width="8.85546875" style="172" customWidth="1"/>
    <col min="15879" max="15879" width="9.140625" style="172"/>
    <col min="15880" max="15880" width="10.140625" style="172" customWidth="1"/>
    <col min="15881" max="15882" width="9.140625" style="172"/>
    <col min="15883" max="15883" width="9.140625" style="172" bestFit="1" customWidth="1"/>
    <col min="15884" max="16128" width="9.140625" style="172"/>
    <col min="16129" max="16129" width="3.5703125" style="172" customWidth="1"/>
    <col min="16130" max="16130" width="41.5703125" style="172" customWidth="1"/>
    <col min="16131" max="16131" width="6.5703125" style="172" customWidth="1"/>
    <col min="16132" max="16132" width="4.28515625" style="172" customWidth="1"/>
    <col min="16133" max="16133" width="8" style="172" customWidth="1"/>
    <col min="16134" max="16134" width="8.85546875" style="172" customWidth="1"/>
    <col min="16135" max="16135" width="9.140625" style="172"/>
    <col min="16136" max="16136" width="10.140625" style="172" customWidth="1"/>
    <col min="16137" max="16138" width="9.140625" style="172"/>
    <col min="16139" max="16139" width="9.140625" style="172" bestFit="1" customWidth="1"/>
    <col min="16140" max="16384" width="9.140625" style="172"/>
  </cols>
  <sheetData>
    <row r="1" spans="1:11" x14ac:dyDescent="0.2">
      <c r="A1" s="25"/>
      <c r="B1" s="68"/>
    </row>
    <row r="2" spans="1:11" x14ac:dyDescent="0.2">
      <c r="A2" s="25"/>
      <c r="B2" s="68"/>
    </row>
    <row r="3" spans="1:11" x14ac:dyDescent="0.2">
      <c r="A3" s="25" t="s">
        <v>306</v>
      </c>
      <c r="B3" s="68" t="s">
        <v>208</v>
      </c>
    </row>
    <row r="4" spans="1:11" x14ac:dyDescent="0.2">
      <c r="A4" s="260"/>
      <c r="B4" s="68" t="s">
        <v>288</v>
      </c>
    </row>
    <row r="5" spans="1:11" s="30" customFormat="1" ht="76.5" x14ac:dyDescent="0.2">
      <c r="A5" s="125" t="s">
        <v>0</v>
      </c>
      <c r="B5" s="261" t="s">
        <v>42</v>
      </c>
      <c r="C5" s="262" t="s">
        <v>8</v>
      </c>
      <c r="D5" s="263" t="s">
        <v>9</v>
      </c>
      <c r="E5" s="128" t="s">
        <v>210</v>
      </c>
      <c r="F5" s="128" t="s">
        <v>47</v>
      </c>
    </row>
    <row r="6" spans="1:11" s="30" customFormat="1" x14ac:dyDescent="0.2">
      <c r="A6" s="108">
        <v>1</v>
      </c>
      <c r="B6" s="69"/>
      <c r="C6" s="31"/>
      <c r="D6" s="32"/>
      <c r="E6" s="33"/>
      <c r="F6" s="264"/>
    </row>
    <row r="7" spans="1:11" ht="15" x14ac:dyDescent="0.2">
      <c r="A7" s="265"/>
      <c r="B7" s="266" t="s">
        <v>289</v>
      </c>
      <c r="D7" s="267"/>
      <c r="E7" s="268"/>
      <c r="F7" s="268"/>
      <c r="G7" s="255"/>
      <c r="H7" s="255"/>
    </row>
    <row r="8" spans="1:11" ht="5.45" customHeight="1" x14ac:dyDescent="0.2">
      <c r="A8" s="269"/>
      <c r="B8" s="253"/>
      <c r="C8" s="226"/>
      <c r="D8" s="226"/>
      <c r="E8" s="225"/>
      <c r="F8" s="225"/>
      <c r="G8" s="270"/>
      <c r="H8" s="255"/>
      <c r="K8" s="225"/>
    </row>
    <row r="9" spans="1:11" x14ac:dyDescent="0.2">
      <c r="A9" s="269">
        <v>1</v>
      </c>
      <c r="B9" s="224" t="s">
        <v>290</v>
      </c>
      <c r="C9" s="225"/>
      <c r="D9" s="226"/>
      <c r="E9" s="225"/>
      <c r="F9" s="225"/>
      <c r="G9" s="270"/>
      <c r="H9" s="271"/>
      <c r="K9" s="225"/>
    </row>
    <row r="10" spans="1:11" ht="51" x14ac:dyDescent="0.2">
      <c r="A10" s="269"/>
      <c r="B10" s="272" t="s">
        <v>291</v>
      </c>
      <c r="C10" s="229"/>
      <c r="D10" s="229"/>
      <c r="E10" s="229"/>
      <c r="F10" s="242"/>
      <c r="G10" s="270"/>
      <c r="H10" s="271"/>
      <c r="K10" s="225"/>
    </row>
    <row r="11" spans="1:11" x14ac:dyDescent="0.2">
      <c r="A11" s="269"/>
      <c r="B11" s="228"/>
      <c r="C11" s="225">
        <v>1</v>
      </c>
      <c r="D11" s="226" t="s">
        <v>292</v>
      </c>
      <c r="E11" s="258"/>
      <c r="F11" s="225">
        <f>+C11*E11</f>
        <v>0</v>
      </c>
      <c r="G11" s="270"/>
      <c r="H11" s="255"/>
      <c r="K11" s="225"/>
    </row>
    <row r="12" spans="1:11" ht="10.5" customHeight="1" x14ac:dyDescent="0.2">
      <c r="A12" s="273"/>
      <c r="B12" s="274"/>
      <c r="C12" s="235"/>
      <c r="D12" s="235"/>
      <c r="E12" s="236"/>
      <c r="F12" s="236"/>
      <c r="G12" s="270"/>
      <c r="H12" s="255"/>
      <c r="K12" s="225"/>
    </row>
    <row r="13" spans="1:11" x14ac:dyDescent="0.2">
      <c r="A13" s="269">
        <v>2</v>
      </c>
      <c r="B13" s="224" t="s">
        <v>293</v>
      </c>
      <c r="C13" s="226"/>
      <c r="D13" s="226"/>
      <c r="E13" s="225"/>
      <c r="F13" s="225"/>
      <c r="G13" s="270"/>
      <c r="H13" s="271"/>
      <c r="K13" s="225"/>
    </row>
    <row r="14" spans="1:11" ht="140.25" x14ac:dyDescent="0.2">
      <c r="A14" s="269"/>
      <c r="B14" s="272" t="s">
        <v>294</v>
      </c>
      <c r="C14" s="225"/>
      <c r="D14" s="226"/>
      <c r="E14" s="225"/>
      <c r="F14" s="225"/>
      <c r="G14" s="270"/>
      <c r="H14" s="271"/>
      <c r="K14" s="225"/>
    </row>
    <row r="15" spans="1:11" x14ac:dyDescent="0.2">
      <c r="A15" s="269"/>
      <c r="B15" s="228"/>
      <c r="C15" s="225">
        <v>3</v>
      </c>
      <c r="D15" s="226" t="s">
        <v>216</v>
      </c>
      <c r="E15" s="258"/>
      <c r="F15" s="225">
        <f>+C15*E15</f>
        <v>0</v>
      </c>
      <c r="G15" s="270"/>
      <c r="H15" s="271"/>
      <c r="K15" s="225"/>
    </row>
    <row r="16" spans="1:11" ht="12.75" customHeight="1" x14ac:dyDescent="0.2">
      <c r="A16" s="273"/>
      <c r="B16" s="274"/>
      <c r="C16" s="235"/>
      <c r="D16" s="235"/>
      <c r="E16" s="236"/>
      <c r="F16" s="236"/>
      <c r="G16" s="270"/>
      <c r="H16" s="255"/>
      <c r="K16" s="225"/>
    </row>
    <row r="17" spans="1:11" x14ac:dyDescent="0.2">
      <c r="A17" s="269">
        <v>3</v>
      </c>
      <c r="B17" s="224" t="s">
        <v>295</v>
      </c>
      <c r="C17" s="226"/>
      <c r="D17" s="226"/>
      <c r="E17" s="225"/>
      <c r="F17" s="225"/>
      <c r="G17" s="270"/>
      <c r="H17" s="271"/>
      <c r="K17" s="225"/>
    </row>
    <row r="18" spans="1:11" ht="127.5" x14ac:dyDescent="0.2">
      <c r="A18" s="269"/>
      <c r="B18" s="272" t="s">
        <v>296</v>
      </c>
      <c r="C18" s="255"/>
      <c r="D18" s="255"/>
      <c r="E18" s="225"/>
      <c r="F18" s="225"/>
      <c r="G18" s="270"/>
      <c r="H18" s="271"/>
      <c r="K18" s="225"/>
    </row>
    <row r="19" spans="1:11" x14ac:dyDescent="0.2">
      <c r="A19" s="269"/>
      <c r="B19" s="228"/>
      <c r="C19" s="225">
        <v>1</v>
      </c>
      <c r="D19" s="226" t="s">
        <v>292</v>
      </c>
      <c r="E19" s="258"/>
      <c r="F19" s="225">
        <f>+C19*E19</f>
        <v>0</v>
      </c>
      <c r="G19" s="270"/>
      <c r="H19" s="271"/>
      <c r="K19" s="225"/>
    </row>
    <row r="20" spans="1:11" x14ac:dyDescent="0.2">
      <c r="A20" s="273"/>
      <c r="B20" s="274"/>
      <c r="C20" s="235"/>
      <c r="D20" s="235"/>
      <c r="E20" s="236"/>
      <c r="F20" s="236"/>
      <c r="G20" s="270"/>
      <c r="H20" s="271"/>
      <c r="K20" s="225"/>
    </row>
    <row r="21" spans="1:11" x14ac:dyDescent="0.2">
      <c r="A21" s="269">
        <v>4</v>
      </c>
      <c r="B21" s="224" t="s">
        <v>297</v>
      </c>
      <c r="C21" s="225"/>
      <c r="D21" s="226"/>
      <c r="E21" s="225"/>
      <c r="F21" s="225"/>
      <c r="G21" s="270"/>
      <c r="H21" s="271"/>
      <c r="K21" s="225"/>
    </row>
    <row r="22" spans="1:11" ht="63.75" x14ac:dyDescent="0.2">
      <c r="B22" s="272" t="s">
        <v>298</v>
      </c>
    </row>
    <row r="23" spans="1:11" x14ac:dyDescent="0.2">
      <c r="A23" s="269"/>
      <c r="B23" s="228"/>
      <c r="C23" s="225">
        <v>1</v>
      </c>
      <c r="D23" s="226" t="s">
        <v>292</v>
      </c>
      <c r="E23" s="258"/>
      <c r="F23" s="225">
        <f>+C23*E23</f>
        <v>0</v>
      </c>
      <c r="H23" s="255"/>
      <c r="K23" s="225"/>
    </row>
    <row r="24" spans="1:11" ht="12" customHeight="1" x14ac:dyDescent="0.2">
      <c r="A24" s="273"/>
      <c r="B24" s="274"/>
      <c r="C24" s="235"/>
      <c r="D24" s="235"/>
      <c r="E24" s="236"/>
      <c r="F24" s="236"/>
      <c r="G24" s="270"/>
      <c r="H24" s="255"/>
      <c r="K24" s="225"/>
    </row>
    <row r="25" spans="1:11" x14ac:dyDescent="0.2">
      <c r="A25" s="269">
        <v>5</v>
      </c>
      <c r="B25" s="224" t="s">
        <v>299</v>
      </c>
      <c r="C25" s="225"/>
      <c r="D25" s="226"/>
      <c r="E25" s="225"/>
      <c r="F25" s="225"/>
      <c r="G25" s="270"/>
      <c r="H25" s="255"/>
    </row>
    <row r="26" spans="1:11" ht="76.5" x14ac:dyDescent="0.2">
      <c r="A26" s="275"/>
      <c r="B26" s="272" t="s">
        <v>300</v>
      </c>
      <c r="C26" s="225"/>
      <c r="D26" s="226"/>
      <c r="E26" s="225"/>
      <c r="F26" s="225"/>
      <c r="G26" s="270"/>
      <c r="H26" s="255"/>
    </row>
    <row r="27" spans="1:11" x14ac:dyDescent="0.2">
      <c r="A27" s="269"/>
      <c r="B27" s="228"/>
      <c r="C27" s="225">
        <v>5.4</v>
      </c>
      <c r="D27" s="226" t="s">
        <v>216</v>
      </c>
      <c r="E27" s="258"/>
      <c r="F27" s="225">
        <f>+C27*E27</f>
        <v>0</v>
      </c>
      <c r="G27" s="270"/>
      <c r="H27" s="255"/>
    </row>
    <row r="28" spans="1:11" ht="14.25" customHeight="1" x14ac:dyDescent="0.2">
      <c r="A28" s="273"/>
      <c r="B28" s="274"/>
      <c r="C28" s="235"/>
      <c r="D28" s="235"/>
      <c r="E28" s="236"/>
      <c r="F28" s="236"/>
      <c r="G28" s="270"/>
      <c r="H28" s="255"/>
      <c r="K28" s="225"/>
    </row>
    <row r="29" spans="1:11" x14ac:dyDescent="0.2">
      <c r="A29" s="255"/>
      <c r="B29" s="253"/>
      <c r="C29" s="255"/>
      <c r="D29" s="255"/>
      <c r="E29" s="225"/>
      <c r="F29" s="225"/>
      <c r="G29" s="255"/>
      <c r="H29" s="255"/>
    </row>
    <row r="30" spans="1:11" x14ac:dyDescent="0.2">
      <c r="A30" s="276"/>
      <c r="B30" s="277" t="s">
        <v>301</v>
      </c>
      <c r="C30" s="277"/>
      <c r="D30" s="278"/>
      <c r="E30" s="279"/>
      <c r="F30" s="280">
        <f>SUM(F11:F27)</f>
        <v>0</v>
      </c>
      <c r="G30" s="281"/>
    </row>
  </sheetData>
  <sheetProtection password="CFA5" sheet="1" objects="1" scenarios="1"/>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1" manualBreakCount="1">
    <brk id="2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32"/>
  <sheetViews>
    <sheetView showGridLines="0" zoomScaleNormal="100" zoomScaleSheetLayoutView="100" workbookViewId="0">
      <selection activeCell="G29" sqref="G29"/>
    </sheetView>
  </sheetViews>
  <sheetFormatPr defaultColWidth="8.85546875" defaultRowHeight="12.75" x14ac:dyDescent="0.2"/>
  <cols>
    <col min="1" max="1" width="5.140625" style="150" customWidth="1"/>
    <col min="2" max="2" width="15.28515625" style="150" customWidth="1"/>
    <col min="3" max="3" width="13.42578125" style="150" bestFit="1" customWidth="1"/>
    <col min="4" max="4" width="16.85546875" style="150" customWidth="1"/>
    <col min="5" max="5" width="15.42578125" style="150" customWidth="1"/>
    <col min="6" max="6" width="10.28515625" style="150" customWidth="1"/>
    <col min="7" max="7" width="13.85546875" style="154" customWidth="1"/>
    <col min="8" max="16384" width="8.85546875" style="150"/>
  </cols>
  <sheetData>
    <row r="1" spans="1:7" ht="27" customHeight="1" x14ac:dyDescent="0.3">
      <c r="A1" s="149" t="s">
        <v>3</v>
      </c>
      <c r="B1" s="149"/>
      <c r="C1" s="149"/>
      <c r="D1" s="149"/>
      <c r="E1" s="149"/>
      <c r="F1" s="149"/>
      <c r="G1" s="149"/>
    </row>
    <row r="2" spans="1:7" s="1" customFormat="1" ht="15" customHeight="1" x14ac:dyDescent="0.2">
      <c r="A2" s="296" t="s">
        <v>132</v>
      </c>
      <c r="B2" s="296"/>
      <c r="C2" s="296"/>
      <c r="D2" s="296"/>
      <c r="E2" s="296"/>
      <c r="F2" s="296"/>
      <c r="G2" s="296"/>
    </row>
    <row r="3" spans="1:7" s="1" customFormat="1" ht="15" customHeight="1" x14ac:dyDescent="0.2">
      <c r="A3" s="297" t="s">
        <v>307</v>
      </c>
      <c r="B3" s="296"/>
      <c r="C3" s="296"/>
      <c r="D3" s="296"/>
      <c r="E3" s="296"/>
      <c r="F3" s="296"/>
      <c r="G3" s="296"/>
    </row>
    <row r="4" spans="1:7" s="1" customFormat="1" ht="15" customHeight="1" x14ac:dyDescent="0.2">
      <c r="A4" s="296"/>
      <c r="B4" s="296"/>
      <c r="C4" s="296"/>
      <c r="D4" s="296"/>
      <c r="E4" s="296"/>
      <c r="F4" s="296"/>
      <c r="G4" s="296"/>
    </row>
    <row r="5" spans="1:7" s="1" customFormat="1" ht="25.5" x14ac:dyDescent="0.2">
      <c r="A5" s="6" t="s">
        <v>122</v>
      </c>
      <c r="B5" s="304" t="s">
        <v>7</v>
      </c>
      <c r="C5" s="304"/>
      <c r="D5" s="304"/>
      <c r="E5" s="304"/>
      <c r="F5" s="304"/>
      <c r="G5" s="137" t="s">
        <v>125</v>
      </c>
    </row>
    <row r="6" spans="1:7" s="1" customFormat="1" ht="12.95" customHeight="1" x14ac:dyDescent="0.2">
      <c r="A6" s="7"/>
      <c r="B6" s="138"/>
      <c r="C6" s="139"/>
      <c r="D6" s="139"/>
      <c r="E6" s="139"/>
      <c r="F6" s="140"/>
      <c r="G6" s="10"/>
    </row>
    <row r="7" spans="1:7" s="1" customFormat="1" ht="12.95" customHeight="1" x14ac:dyDescent="0.2">
      <c r="A7" s="7" t="s">
        <v>124</v>
      </c>
      <c r="B7" s="305" t="s">
        <v>308</v>
      </c>
      <c r="C7" s="305"/>
      <c r="D7" s="305"/>
      <c r="E7" s="305"/>
      <c r="F7" s="305"/>
      <c r="G7" s="8">
        <f>+G19</f>
        <v>0</v>
      </c>
    </row>
    <row r="8" spans="1:7" s="1" customFormat="1" ht="12.95" customHeight="1" x14ac:dyDescent="0.2">
      <c r="A8" s="9"/>
      <c r="B8" s="316"/>
      <c r="C8" s="317"/>
      <c r="D8" s="317"/>
      <c r="E8" s="317"/>
      <c r="F8" s="317"/>
      <c r="G8" s="8"/>
    </row>
    <row r="9" spans="1:7" s="1" customFormat="1" ht="12.95" customHeight="1" x14ac:dyDescent="0.2">
      <c r="A9" s="9"/>
      <c r="B9" s="316" t="s">
        <v>309</v>
      </c>
      <c r="C9" s="317"/>
      <c r="D9" s="317"/>
      <c r="E9" s="317"/>
      <c r="F9" s="318"/>
      <c r="G9" s="10">
        <f>+SUM(G7:G7)</f>
        <v>0</v>
      </c>
    </row>
    <row r="10" spans="1:7" s="1" customFormat="1" ht="13.5" thickBot="1" x14ac:dyDescent="0.25">
      <c r="A10" s="12"/>
      <c r="B10" s="13"/>
      <c r="C10" s="14"/>
      <c r="D10" s="14"/>
      <c r="E10" s="14"/>
      <c r="F10" s="14"/>
      <c r="G10" s="15"/>
    </row>
    <row r="11" spans="1:7" s="1" customFormat="1" x14ac:dyDescent="0.2">
      <c r="A11" s="16"/>
      <c r="B11" s="16"/>
      <c r="C11" s="16"/>
      <c r="D11" s="16"/>
      <c r="E11" s="16"/>
      <c r="F11" s="16"/>
      <c r="G11" s="16"/>
    </row>
    <row r="12" spans="1:7" s="1" customFormat="1" ht="15.75" x14ac:dyDescent="0.25">
      <c r="A12" s="23" t="s">
        <v>405</v>
      </c>
      <c r="B12" s="21"/>
      <c r="C12" s="22"/>
      <c r="D12" s="22"/>
      <c r="E12" s="21"/>
      <c r="F12" s="21"/>
      <c r="G12" s="20"/>
    </row>
    <row r="13" spans="1:7" s="1" customFormat="1" x14ac:dyDescent="0.2">
      <c r="A13" s="298" t="s">
        <v>308</v>
      </c>
      <c r="B13" s="299"/>
      <c r="C13" s="299"/>
      <c r="D13" s="299"/>
      <c r="E13" s="299"/>
      <c r="F13" s="299"/>
      <c r="G13" s="300"/>
    </row>
    <row r="14" spans="1:7" s="1" customFormat="1" ht="25.5" x14ac:dyDescent="0.2">
      <c r="A14" s="302" t="s">
        <v>52</v>
      </c>
      <c r="B14" s="306" t="s">
        <v>310</v>
      </c>
      <c r="C14" s="307"/>
      <c r="D14" s="302" t="s">
        <v>311</v>
      </c>
      <c r="E14" s="302" t="s">
        <v>312</v>
      </c>
      <c r="F14" s="136" t="s">
        <v>313</v>
      </c>
      <c r="G14" s="136" t="s">
        <v>4</v>
      </c>
    </row>
    <row r="15" spans="1:7" s="1" customFormat="1" x14ac:dyDescent="0.2">
      <c r="A15" s="303"/>
      <c r="B15" s="308"/>
      <c r="C15" s="309"/>
      <c r="D15" s="303"/>
      <c r="E15" s="303"/>
      <c r="F15" s="2" t="s">
        <v>5</v>
      </c>
      <c r="G15" s="2" t="s">
        <v>48</v>
      </c>
    </row>
    <row r="16" spans="1:7" s="1" customFormat="1" x14ac:dyDescent="0.2">
      <c r="A16" s="3" t="s">
        <v>351</v>
      </c>
      <c r="B16" s="310" t="s">
        <v>314</v>
      </c>
      <c r="C16" s="311"/>
      <c r="D16" s="151" t="s">
        <v>315</v>
      </c>
      <c r="E16" s="151" t="s">
        <v>316</v>
      </c>
      <c r="F16" s="18">
        <v>66</v>
      </c>
      <c r="G16" s="4">
        <f>'N 13130 PE 160_GD'!F180</f>
        <v>0</v>
      </c>
    </row>
    <row r="17" spans="1:7" s="1" customFormat="1" x14ac:dyDescent="0.2">
      <c r="A17" s="3" t="s">
        <v>352</v>
      </c>
      <c r="B17" s="310" t="s">
        <v>317</v>
      </c>
      <c r="C17" s="311"/>
      <c r="D17" s="151" t="s">
        <v>315</v>
      </c>
      <c r="E17" s="151" t="s">
        <v>318</v>
      </c>
      <c r="F17" s="18">
        <v>7</v>
      </c>
      <c r="G17" s="4">
        <f>'N 13132 PE 63_GD'!F108</f>
        <v>0</v>
      </c>
    </row>
    <row r="18" spans="1:7" s="1" customFormat="1" x14ac:dyDescent="0.2">
      <c r="A18" s="3" t="s">
        <v>353</v>
      </c>
      <c r="B18" s="310" t="s">
        <v>319</v>
      </c>
      <c r="C18" s="311"/>
      <c r="D18" s="151" t="s">
        <v>315</v>
      </c>
      <c r="E18" s="151" t="s">
        <v>318</v>
      </c>
      <c r="F18" s="18">
        <v>1</v>
      </c>
      <c r="G18" s="4">
        <f>'N 13131 PE 63_GD'!F35</f>
        <v>0</v>
      </c>
    </row>
    <row r="19" spans="1:7" s="1" customFormat="1" x14ac:dyDescent="0.2">
      <c r="A19" s="301" t="s">
        <v>118</v>
      </c>
      <c r="B19" s="301"/>
      <c r="C19" s="301"/>
      <c r="D19" s="301"/>
      <c r="E19" s="301"/>
      <c r="F19" s="301"/>
      <c r="G19" s="5">
        <f>SUM(G16:G18)</f>
        <v>0</v>
      </c>
    </row>
    <row r="20" spans="1:7" s="1" customFormat="1" x14ac:dyDescent="0.2">
      <c r="A20" s="19"/>
      <c r="B20" s="19"/>
      <c r="C20" s="19"/>
      <c r="D20" s="19"/>
      <c r="E20" s="19"/>
      <c r="F20" s="19"/>
      <c r="G20" s="11"/>
    </row>
    <row r="21" spans="1:7" s="1" customFormat="1" x14ac:dyDescent="0.2">
      <c r="A21" s="19"/>
      <c r="B21" s="19"/>
      <c r="C21" s="19"/>
      <c r="D21" s="19"/>
      <c r="E21" s="19"/>
      <c r="F21" s="19"/>
      <c r="G21" s="11"/>
    </row>
    <row r="22" spans="1:7" ht="16.5" customHeight="1" x14ac:dyDescent="0.35">
      <c r="A22" s="152"/>
      <c r="B22" s="1"/>
      <c r="C22" s="153"/>
      <c r="D22" s="153"/>
    </row>
    <row r="23" spans="1:7" s="161" customFormat="1" ht="12.75" customHeight="1" x14ac:dyDescent="0.2">
      <c r="A23" s="155"/>
      <c r="B23" s="156"/>
      <c r="C23" s="157"/>
      <c r="D23" s="158"/>
      <c r="E23" s="159"/>
      <c r="F23" s="160"/>
    </row>
    <row r="24" spans="1:7" s="161" customFormat="1" ht="12.75" customHeight="1" x14ac:dyDescent="0.2">
      <c r="A24" s="155"/>
      <c r="B24" s="156"/>
      <c r="C24" s="157"/>
      <c r="D24" s="158"/>
      <c r="E24" s="159"/>
      <c r="F24" s="160"/>
    </row>
    <row r="25" spans="1:7" s="161" customFormat="1" ht="46.5" customHeight="1" x14ac:dyDescent="0.2">
      <c r="A25" s="155"/>
      <c r="B25" s="319"/>
      <c r="C25" s="319"/>
      <c r="D25" s="319"/>
      <c r="E25" s="319"/>
      <c r="F25" s="319"/>
    </row>
    <row r="26" spans="1:7" s="162" customFormat="1" x14ac:dyDescent="0.2">
      <c r="G26" s="163"/>
    </row>
    <row r="27" spans="1:7" s="162" customFormat="1" x14ac:dyDescent="0.2">
      <c r="G27" s="163"/>
    </row>
    <row r="28" spans="1:7" s="162" customFormat="1" x14ac:dyDescent="0.2">
      <c r="G28" s="163"/>
    </row>
    <row r="29" spans="1:7" s="162" customFormat="1" x14ac:dyDescent="0.2">
      <c r="G29" s="163"/>
    </row>
    <row r="30" spans="1:7" s="162" customFormat="1" x14ac:dyDescent="0.2">
      <c r="G30" s="163"/>
    </row>
    <row r="31" spans="1:7" s="162" customFormat="1" x14ac:dyDescent="0.2">
      <c r="G31" s="163"/>
    </row>
    <row r="32" spans="1:7" s="162" customFormat="1" x14ac:dyDescent="0.2">
      <c r="G32" s="163"/>
    </row>
  </sheetData>
  <sheetProtection password="CFA5" sheet="1" objects="1" scenarios="1"/>
  <mergeCells count="16">
    <mergeCell ref="B17:C17"/>
    <mergeCell ref="B18:C18"/>
    <mergeCell ref="A19:F19"/>
    <mergeCell ref="B25:F25"/>
    <mergeCell ref="A13:G13"/>
    <mergeCell ref="A14:A15"/>
    <mergeCell ref="B14:C15"/>
    <mergeCell ref="D14:D15"/>
    <mergeCell ref="E14:E15"/>
    <mergeCell ref="B16:C16"/>
    <mergeCell ref="B9:F9"/>
    <mergeCell ref="A2:G2"/>
    <mergeCell ref="A3:G4"/>
    <mergeCell ref="B5:F5"/>
    <mergeCell ref="B7:F7"/>
    <mergeCell ref="B8:F8"/>
  </mergeCells>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0"/>
  <sheetViews>
    <sheetView topLeftCell="A28" zoomScaleNormal="100" zoomScaleSheetLayoutView="70" workbookViewId="0">
      <selection activeCell="E55" sqref="E55"/>
    </sheetView>
  </sheetViews>
  <sheetFormatPr defaultColWidth="9.140625" defaultRowHeight="12.75" x14ac:dyDescent="0.2"/>
  <cols>
    <col min="1" max="1" width="5.7109375" style="26" customWidth="1"/>
    <col min="2" max="2" width="46.42578125" style="75"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t="s">
        <v>304</v>
      </c>
      <c r="B1" s="68" t="s">
        <v>6</v>
      </c>
      <c r="C1" s="26"/>
      <c r="D1" s="27"/>
    </row>
    <row r="2" spans="1:6" x14ac:dyDescent="0.2">
      <c r="A2" s="25" t="s">
        <v>448</v>
      </c>
      <c r="B2" s="68" t="s">
        <v>7</v>
      </c>
      <c r="C2" s="26"/>
      <c r="D2" s="27"/>
    </row>
    <row r="3" spans="1:6" x14ac:dyDescent="0.2">
      <c r="A3" s="25" t="s">
        <v>351</v>
      </c>
      <c r="B3" s="68" t="s">
        <v>320</v>
      </c>
      <c r="C3" s="26"/>
      <c r="D3" s="27"/>
    </row>
    <row r="4" spans="1:6" x14ac:dyDescent="0.2">
      <c r="A4" s="25"/>
      <c r="B4" s="68" t="s">
        <v>321</v>
      </c>
      <c r="C4" s="26"/>
      <c r="D4" s="27"/>
    </row>
    <row r="5" spans="1:6" ht="76.5" x14ac:dyDescent="0.2">
      <c r="A5" s="125" t="s">
        <v>0</v>
      </c>
      <c r="B5" s="126" t="s">
        <v>42</v>
      </c>
      <c r="C5" s="127" t="s">
        <v>8</v>
      </c>
      <c r="D5" s="127" t="s">
        <v>9</v>
      </c>
      <c r="E5" s="128" t="s">
        <v>46</v>
      </c>
      <c r="F5" s="128" t="s">
        <v>47</v>
      </c>
    </row>
    <row r="6" spans="1:6" x14ac:dyDescent="0.2">
      <c r="A6" s="108">
        <v>1</v>
      </c>
      <c r="B6" s="69"/>
      <c r="C6" s="31"/>
      <c r="D6" s="32"/>
      <c r="E6" s="33"/>
      <c r="F6" s="31"/>
    </row>
    <row r="7" spans="1:6" x14ac:dyDescent="0.2">
      <c r="A7" s="109">
        <f>COUNT(A6+1)</f>
        <v>1</v>
      </c>
      <c r="B7" s="169" t="s">
        <v>10</v>
      </c>
      <c r="C7" s="131"/>
      <c r="D7" s="17"/>
      <c r="E7" s="133"/>
      <c r="F7" s="133"/>
    </row>
    <row r="8" spans="1:6" ht="38.25" x14ac:dyDescent="0.2">
      <c r="A8" s="109"/>
      <c r="B8" s="123" t="s">
        <v>53</v>
      </c>
      <c r="C8" s="131"/>
      <c r="D8" s="17"/>
      <c r="E8" s="133"/>
      <c r="F8" s="133"/>
    </row>
    <row r="9" spans="1:6" ht="14.25" x14ac:dyDescent="0.2">
      <c r="A9" s="109"/>
      <c r="B9" s="123"/>
      <c r="C9" s="164">
        <v>110</v>
      </c>
      <c r="D9" s="17" t="s">
        <v>45</v>
      </c>
      <c r="E9" s="46"/>
      <c r="F9" s="133">
        <f>C9*E9</f>
        <v>0</v>
      </c>
    </row>
    <row r="10" spans="1:6" x14ac:dyDescent="0.2">
      <c r="A10" s="109"/>
      <c r="B10" s="123"/>
      <c r="C10" s="164"/>
      <c r="D10" s="17"/>
      <c r="E10" s="35"/>
      <c r="F10" s="133"/>
    </row>
    <row r="11" spans="1:6" x14ac:dyDescent="0.2">
      <c r="A11" s="110"/>
      <c r="B11" s="70"/>
      <c r="C11" s="55"/>
      <c r="D11" s="49"/>
      <c r="E11" s="50"/>
      <c r="F11" s="50"/>
    </row>
    <row r="12" spans="1:6" x14ac:dyDescent="0.2">
      <c r="A12" s="109">
        <f>COUNT($A$7:A11)+1</f>
        <v>2</v>
      </c>
      <c r="B12" s="40" t="s">
        <v>11</v>
      </c>
      <c r="C12" s="51"/>
      <c r="D12" s="20"/>
      <c r="E12" s="35"/>
      <c r="F12" s="35"/>
    </row>
    <row r="13" spans="1:6" ht="38.25" x14ac:dyDescent="0.2">
      <c r="A13" s="109"/>
      <c r="B13" s="41" t="s">
        <v>322</v>
      </c>
      <c r="C13" s="51"/>
      <c r="D13" s="20"/>
      <c r="E13" s="35"/>
      <c r="F13" s="35"/>
    </row>
    <row r="14" spans="1:6" x14ac:dyDescent="0.2">
      <c r="A14" s="109"/>
      <c r="B14" s="41"/>
      <c r="C14" s="51">
        <v>2</v>
      </c>
      <c r="D14" s="20" t="s">
        <v>1</v>
      </c>
      <c r="E14" s="46"/>
      <c r="F14" s="35">
        <f>C14*E14</f>
        <v>0</v>
      </c>
    </row>
    <row r="15" spans="1:6" x14ac:dyDescent="0.2">
      <c r="A15" s="111"/>
      <c r="B15" s="71"/>
      <c r="C15" s="52"/>
      <c r="D15" s="53"/>
      <c r="E15" s="54"/>
      <c r="F15" s="54"/>
    </row>
    <row r="16" spans="1:6" s="34" customFormat="1" x14ac:dyDescent="0.2">
      <c r="A16" s="113"/>
      <c r="B16" s="76"/>
      <c r="C16" s="55"/>
      <c r="D16" s="77"/>
      <c r="E16" s="78"/>
      <c r="F16" s="79"/>
    </row>
    <row r="17" spans="1:6" x14ac:dyDescent="0.2">
      <c r="A17" s="109">
        <f>COUNT($A$7:A16)+1</f>
        <v>3</v>
      </c>
      <c r="B17" s="40" t="s">
        <v>323</v>
      </c>
      <c r="C17" s="51"/>
      <c r="D17" s="20"/>
      <c r="E17" s="35"/>
      <c r="F17" s="36"/>
    </row>
    <row r="18" spans="1:6" ht="38.25" x14ac:dyDescent="0.2">
      <c r="A18" s="109"/>
      <c r="B18" s="41" t="s">
        <v>324</v>
      </c>
      <c r="C18" s="51"/>
      <c r="D18" s="20"/>
      <c r="E18" s="35"/>
      <c r="F18" s="36"/>
    </row>
    <row r="19" spans="1:6" x14ac:dyDescent="0.2">
      <c r="A19" s="109"/>
      <c r="B19" s="41"/>
      <c r="C19" s="51">
        <v>1</v>
      </c>
      <c r="D19" s="20" t="s">
        <v>1</v>
      </c>
      <c r="E19" s="46"/>
      <c r="F19" s="35">
        <f>C19*E19</f>
        <v>0</v>
      </c>
    </row>
    <row r="20" spans="1:6" x14ac:dyDescent="0.2">
      <c r="A20" s="109"/>
      <c r="B20" s="41"/>
      <c r="C20" s="51"/>
      <c r="D20" s="20"/>
      <c r="E20" s="35"/>
      <c r="F20" s="35"/>
    </row>
    <row r="21" spans="1:6" x14ac:dyDescent="0.2">
      <c r="A21" s="110"/>
      <c r="B21" s="70"/>
      <c r="C21" s="55"/>
      <c r="D21" s="49"/>
      <c r="E21" s="50"/>
      <c r="F21" s="48"/>
    </row>
    <row r="22" spans="1:6" x14ac:dyDescent="0.2">
      <c r="A22" s="109">
        <f>COUNT($A$7:A21)+1</f>
        <v>4</v>
      </c>
      <c r="B22" s="40" t="s">
        <v>13</v>
      </c>
      <c r="C22" s="51"/>
      <c r="D22" s="20"/>
      <c r="E22" s="35"/>
      <c r="F22" s="36"/>
    </row>
    <row r="23" spans="1:6" ht="51" x14ac:dyDescent="0.2">
      <c r="A23" s="109"/>
      <c r="B23" s="41" t="s">
        <v>127</v>
      </c>
      <c r="C23" s="51"/>
      <c r="D23" s="20"/>
      <c r="E23" s="35"/>
      <c r="F23" s="36"/>
    </row>
    <row r="24" spans="1:6" ht="14.25" x14ac:dyDescent="0.2">
      <c r="A24" s="109"/>
      <c r="B24" s="41"/>
      <c r="C24" s="51">
        <v>2</v>
      </c>
      <c r="D24" s="20" t="s">
        <v>45</v>
      </c>
      <c r="E24" s="46"/>
      <c r="F24" s="35">
        <f>C24*E24</f>
        <v>0</v>
      </c>
    </row>
    <row r="25" spans="1:6" x14ac:dyDescent="0.2">
      <c r="A25" s="111"/>
      <c r="B25" s="71"/>
      <c r="C25" s="52"/>
      <c r="D25" s="53"/>
      <c r="E25" s="54"/>
      <c r="F25" s="54"/>
    </row>
    <row r="26" spans="1:6" x14ac:dyDescent="0.2">
      <c r="A26" s="110"/>
      <c r="B26" s="70"/>
      <c r="C26" s="55"/>
      <c r="D26" s="49"/>
      <c r="E26" s="50"/>
      <c r="F26" s="48"/>
    </row>
    <row r="27" spans="1:6" x14ac:dyDescent="0.2">
      <c r="A27" s="109">
        <f>COUNT($A$7:A26)+1</f>
        <v>5</v>
      </c>
      <c r="B27" s="84" t="s">
        <v>61</v>
      </c>
      <c r="C27" s="51"/>
      <c r="D27" s="59"/>
      <c r="E27" s="60"/>
      <c r="F27" s="61"/>
    </row>
    <row r="28" spans="1:6" ht="63.75" x14ac:dyDescent="0.2">
      <c r="A28" s="109"/>
      <c r="B28" s="41" t="s">
        <v>62</v>
      </c>
      <c r="C28" s="51"/>
      <c r="D28" s="59"/>
      <c r="E28" s="60"/>
      <c r="F28" s="60"/>
    </row>
    <row r="29" spans="1:6" ht="14.25" x14ac:dyDescent="0.2">
      <c r="A29" s="109"/>
      <c r="B29" s="41"/>
      <c r="C29" s="51">
        <v>30</v>
      </c>
      <c r="D29" s="20" t="s">
        <v>45</v>
      </c>
      <c r="E29" s="46"/>
      <c r="F29" s="35">
        <f>+E29*C29</f>
        <v>0</v>
      </c>
    </row>
    <row r="30" spans="1:6" x14ac:dyDescent="0.2">
      <c r="A30" s="111"/>
      <c r="B30" s="71"/>
      <c r="C30" s="52"/>
      <c r="D30" s="53"/>
      <c r="E30" s="54"/>
      <c r="F30" s="54"/>
    </row>
    <row r="31" spans="1:6" x14ac:dyDescent="0.2">
      <c r="A31" s="110"/>
      <c r="B31" s="70"/>
      <c r="C31" s="55"/>
      <c r="D31" s="49"/>
      <c r="E31" s="50"/>
      <c r="F31" s="48"/>
    </row>
    <row r="32" spans="1:6" x14ac:dyDescent="0.2">
      <c r="A32" s="109">
        <f>COUNT($A$7:A31)+1</f>
        <v>6</v>
      </c>
      <c r="B32" s="86" t="s">
        <v>67</v>
      </c>
      <c r="C32" s="51"/>
      <c r="D32" s="20"/>
      <c r="E32" s="35"/>
      <c r="F32" s="36"/>
    </row>
    <row r="33" spans="1:6" ht="63.75" x14ac:dyDescent="0.2">
      <c r="A33" s="109"/>
      <c r="B33" s="41" t="s">
        <v>68</v>
      </c>
      <c r="C33" s="51"/>
      <c r="D33" s="20"/>
      <c r="E33" s="35"/>
      <c r="F33" s="36"/>
    </row>
    <row r="34" spans="1:6" ht="14.25" x14ac:dyDescent="0.2">
      <c r="A34" s="109"/>
      <c r="B34" s="87"/>
      <c r="C34" s="51">
        <v>5</v>
      </c>
      <c r="D34" s="20" t="s">
        <v>45</v>
      </c>
      <c r="E34" s="46"/>
      <c r="F34" s="35">
        <f>+E34*C34</f>
        <v>0</v>
      </c>
    </row>
    <row r="35" spans="1:6" x14ac:dyDescent="0.2">
      <c r="A35" s="111"/>
      <c r="B35" s="88"/>
      <c r="C35" s="52"/>
      <c r="D35" s="53"/>
      <c r="E35" s="54"/>
      <c r="F35" s="54"/>
    </row>
    <row r="36" spans="1:6" x14ac:dyDescent="0.2">
      <c r="A36" s="110"/>
      <c r="B36" s="70"/>
      <c r="C36" s="55"/>
      <c r="D36" s="49"/>
      <c r="E36" s="50"/>
      <c r="F36" s="48"/>
    </row>
    <row r="37" spans="1:6" x14ac:dyDescent="0.2">
      <c r="A37" s="109">
        <f>COUNT($A$7:A36)+1</f>
        <v>7</v>
      </c>
      <c r="B37" s="94" t="s">
        <v>73</v>
      </c>
      <c r="C37" s="51"/>
      <c r="D37" s="20"/>
      <c r="E37" s="35"/>
      <c r="F37" s="36"/>
    </row>
    <row r="38" spans="1:6" ht="63.75" x14ac:dyDescent="0.2">
      <c r="A38" s="109"/>
      <c r="B38" s="41" t="s">
        <v>74</v>
      </c>
      <c r="C38" s="51"/>
      <c r="D38" s="20"/>
      <c r="E38" s="35"/>
      <c r="F38" s="36"/>
    </row>
    <row r="39" spans="1:6" ht="14.25" x14ac:dyDescent="0.2">
      <c r="A39" s="109"/>
      <c r="B39" s="41"/>
      <c r="C39" s="51">
        <v>6</v>
      </c>
      <c r="D39" s="20" t="s">
        <v>51</v>
      </c>
      <c r="E39" s="46"/>
      <c r="F39" s="35">
        <f>C39*E39</f>
        <v>0</v>
      </c>
    </row>
    <row r="40" spans="1:6" x14ac:dyDescent="0.2">
      <c r="A40" s="111"/>
      <c r="B40" s="71"/>
      <c r="C40" s="52"/>
      <c r="D40" s="53"/>
      <c r="E40" s="54"/>
      <c r="F40" s="54"/>
    </row>
    <row r="41" spans="1:6" x14ac:dyDescent="0.2">
      <c r="A41" s="116"/>
      <c r="B41" s="70"/>
      <c r="C41" s="55"/>
      <c r="D41" s="49"/>
      <c r="E41" s="50"/>
      <c r="F41" s="48"/>
    </row>
    <row r="42" spans="1:6" x14ac:dyDescent="0.2">
      <c r="A42" s="109">
        <f>COUNT($A$7:A41)+1</f>
        <v>8</v>
      </c>
      <c r="B42" s="40" t="s">
        <v>14</v>
      </c>
      <c r="C42" s="51"/>
      <c r="D42" s="20"/>
      <c r="E42" s="35"/>
      <c r="F42" s="36"/>
    </row>
    <row r="43" spans="1:6" ht="38.25" x14ac:dyDescent="0.2">
      <c r="A43" s="114"/>
      <c r="B43" s="41" t="s">
        <v>16</v>
      </c>
      <c r="C43" s="51"/>
      <c r="D43" s="20"/>
      <c r="E43" s="35"/>
      <c r="F43" s="36"/>
    </row>
    <row r="44" spans="1:6" ht="14.25" x14ac:dyDescent="0.2">
      <c r="A44" s="114"/>
      <c r="B44" s="41"/>
      <c r="C44" s="51">
        <v>147</v>
      </c>
      <c r="D44" s="20" t="s">
        <v>51</v>
      </c>
      <c r="E44" s="46"/>
      <c r="F44" s="35">
        <f>C44*E44</f>
        <v>0</v>
      </c>
    </row>
    <row r="45" spans="1:6" x14ac:dyDescent="0.2">
      <c r="A45" s="115"/>
      <c r="B45" s="71"/>
      <c r="C45" s="52"/>
      <c r="D45" s="53"/>
      <c r="E45" s="54"/>
      <c r="F45" s="54"/>
    </row>
    <row r="46" spans="1:6" x14ac:dyDescent="0.2">
      <c r="A46" s="116"/>
      <c r="B46" s="70"/>
      <c r="C46" s="55"/>
      <c r="D46" s="49"/>
      <c r="E46" s="50"/>
      <c r="F46" s="48"/>
    </row>
    <row r="47" spans="1:6" x14ac:dyDescent="0.2">
      <c r="A47" s="109">
        <f>COUNT($A$7:A46)+1</f>
        <v>9</v>
      </c>
      <c r="B47" s="40" t="s">
        <v>15</v>
      </c>
      <c r="C47" s="51"/>
      <c r="D47" s="20"/>
      <c r="E47" s="35"/>
      <c r="F47" s="36"/>
    </row>
    <row r="48" spans="1:6" ht="38.25" x14ac:dyDescent="0.2">
      <c r="A48" s="114"/>
      <c r="B48" s="41" t="s">
        <v>39</v>
      </c>
      <c r="C48" s="51"/>
      <c r="D48" s="20"/>
      <c r="E48" s="35"/>
      <c r="F48" s="36"/>
    </row>
    <row r="49" spans="1:6" ht="14.25" x14ac:dyDescent="0.2">
      <c r="A49" s="114"/>
      <c r="B49" s="41"/>
      <c r="C49" s="51">
        <v>21</v>
      </c>
      <c r="D49" s="20" t="s">
        <v>51</v>
      </c>
      <c r="E49" s="46"/>
      <c r="F49" s="35">
        <f>C49*E49</f>
        <v>0</v>
      </c>
    </row>
    <row r="50" spans="1:6" x14ac:dyDescent="0.2">
      <c r="A50" s="115"/>
      <c r="B50" s="71"/>
      <c r="C50" s="52"/>
      <c r="D50" s="53"/>
      <c r="E50" s="54"/>
      <c r="F50" s="54"/>
    </row>
    <row r="51" spans="1:6" x14ac:dyDescent="0.2">
      <c r="A51" s="116"/>
      <c r="B51" s="70"/>
      <c r="C51" s="55"/>
      <c r="D51" s="49"/>
      <c r="E51" s="50"/>
      <c r="F51" s="48"/>
    </row>
    <row r="52" spans="1:6" x14ac:dyDescent="0.2">
      <c r="A52" s="109">
        <f>COUNT($A$7:A51)+1</f>
        <v>10</v>
      </c>
      <c r="B52" s="40" t="s">
        <v>325</v>
      </c>
      <c r="C52" s="51"/>
      <c r="D52" s="20"/>
      <c r="E52" s="35"/>
      <c r="F52" s="36"/>
    </row>
    <row r="53" spans="1:6" ht="76.5" x14ac:dyDescent="0.2">
      <c r="A53" s="114"/>
      <c r="B53" s="41" t="s">
        <v>113</v>
      </c>
      <c r="C53" s="51"/>
      <c r="D53" s="20"/>
      <c r="E53" s="35"/>
      <c r="F53" s="36"/>
    </row>
    <row r="54" spans="1:6" x14ac:dyDescent="0.2">
      <c r="A54" s="114"/>
      <c r="B54" s="40" t="s">
        <v>326</v>
      </c>
      <c r="C54" s="51"/>
      <c r="D54" s="20"/>
      <c r="E54" s="35"/>
      <c r="F54" s="36"/>
    </row>
    <row r="55" spans="1:6" ht="25.5" x14ac:dyDescent="0.2">
      <c r="A55" s="114"/>
      <c r="B55" s="41" t="s">
        <v>327</v>
      </c>
      <c r="C55" s="51">
        <v>21</v>
      </c>
      <c r="D55" s="37" t="s">
        <v>51</v>
      </c>
      <c r="E55" s="47"/>
      <c r="F55" s="38">
        <f>C55*E55</f>
        <v>0</v>
      </c>
    </row>
    <row r="56" spans="1:6" ht="25.5" x14ac:dyDescent="0.2">
      <c r="A56" s="114"/>
      <c r="B56" s="41" t="s">
        <v>114</v>
      </c>
      <c r="C56" s="51">
        <v>21</v>
      </c>
      <c r="D56" s="37" t="s">
        <v>51</v>
      </c>
      <c r="E56" s="47"/>
      <c r="F56" s="38">
        <f>C56*E56</f>
        <v>0</v>
      </c>
    </row>
    <row r="57" spans="1:6" x14ac:dyDescent="0.2">
      <c r="A57" s="115"/>
      <c r="B57" s="71"/>
      <c r="C57" s="52"/>
      <c r="D57" s="80"/>
      <c r="E57" s="81"/>
      <c r="F57" s="81"/>
    </row>
    <row r="58" spans="1:6" x14ac:dyDescent="0.2">
      <c r="A58" s="116"/>
      <c r="B58" s="70"/>
      <c r="C58" s="55"/>
      <c r="D58" s="165"/>
      <c r="E58" s="166"/>
      <c r="F58" s="166"/>
    </row>
    <row r="59" spans="1:6" x14ac:dyDescent="0.2">
      <c r="A59" s="109">
        <f>COUNT($A$7:A58)+1</f>
        <v>11</v>
      </c>
      <c r="B59" s="40" t="s">
        <v>328</v>
      </c>
      <c r="C59" s="51"/>
      <c r="D59" s="37"/>
      <c r="E59" s="38"/>
      <c r="F59" s="38"/>
    </row>
    <row r="60" spans="1:6" ht="76.5" x14ac:dyDescent="0.2">
      <c r="A60" s="114"/>
      <c r="B60" s="41" t="s">
        <v>329</v>
      </c>
      <c r="C60" s="51"/>
      <c r="D60" s="167"/>
      <c r="E60" s="168"/>
      <c r="F60" s="168"/>
    </row>
    <row r="61" spans="1:6" x14ac:dyDescent="0.2">
      <c r="A61" s="114"/>
      <c r="B61" s="40" t="s">
        <v>90</v>
      </c>
      <c r="C61" s="51"/>
      <c r="D61" s="20"/>
      <c r="E61" s="35"/>
      <c r="F61" s="36"/>
    </row>
    <row r="62" spans="1:6" ht="25.5" x14ac:dyDescent="0.2">
      <c r="A62" s="114"/>
      <c r="B62" s="41" t="s">
        <v>330</v>
      </c>
      <c r="C62" s="51">
        <v>147</v>
      </c>
      <c r="D62" s="37" t="s">
        <v>51</v>
      </c>
      <c r="E62" s="47"/>
      <c r="F62" s="38">
        <f>C62*E62</f>
        <v>0</v>
      </c>
    </row>
    <row r="63" spans="1:6" x14ac:dyDescent="0.2">
      <c r="A63" s="115"/>
      <c r="B63" s="71"/>
      <c r="C63" s="52"/>
      <c r="D63" s="80"/>
      <c r="E63" s="81"/>
      <c r="F63" s="81"/>
    </row>
    <row r="64" spans="1:6" ht="14.25" x14ac:dyDescent="0.2">
      <c r="A64" s="116"/>
      <c r="B64" s="98"/>
      <c r="C64" s="55"/>
      <c r="D64" s="49"/>
      <c r="E64" s="50"/>
      <c r="F64" s="48"/>
    </row>
    <row r="65" spans="1:6" x14ac:dyDescent="0.2">
      <c r="A65" s="109">
        <f>COUNT($A$7:A64)+1</f>
        <v>12</v>
      </c>
      <c r="B65" s="40" t="s">
        <v>92</v>
      </c>
      <c r="C65" s="51"/>
      <c r="D65" s="20"/>
      <c r="E65" s="35"/>
      <c r="F65" s="36"/>
    </row>
    <row r="66" spans="1:6" ht="76.5" x14ac:dyDescent="0.2">
      <c r="A66" s="114"/>
      <c r="B66" s="41" t="s">
        <v>331</v>
      </c>
      <c r="C66" s="51"/>
      <c r="D66" s="20"/>
      <c r="E66" s="35"/>
      <c r="F66" s="36"/>
    </row>
    <row r="67" spans="1:6" ht="14.25" x14ac:dyDescent="0.2">
      <c r="A67" s="114"/>
      <c r="B67" s="72"/>
      <c r="C67" s="51">
        <v>220</v>
      </c>
      <c r="D67" s="37" t="s">
        <v>51</v>
      </c>
      <c r="E67" s="46"/>
      <c r="F67" s="38">
        <f>+E67*C67</f>
        <v>0</v>
      </c>
    </row>
    <row r="68" spans="1:6" ht="14.25" x14ac:dyDescent="0.2">
      <c r="A68" s="115"/>
      <c r="B68" s="99"/>
      <c r="C68" s="52"/>
      <c r="D68" s="80"/>
      <c r="E68" s="54"/>
      <c r="F68" s="81"/>
    </row>
    <row r="69" spans="1:6" x14ac:dyDescent="0.2">
      <c r="A69" s="116"/>
      <c r="B69" s="70"/>
      <c r="C69" s="55"/>
      <c r="D69" s="49"/>
      <c r="E69" s="50"/>
      <c r="F69" s="48"/>
    </row>
    <row r="70" spans="1:6" x14ac:dyDescent="0.2">
      <c r="A70" s="109">
        <f>COUNT($A$7:A69)+1</f>
        <v>13</v>
      </c>
      <c r="B70" s="40" t="s">
        <v>20</v>
      </c>
      <c r="C70" s="51"/>
      <c r="D70" s="20"/>
      <c r="E70" s="35"/>
      <c r="F70" s="36"/>
    </row>
    <row r="71" spans="1:6" ht="51" x14ac:dyDescent="0.2">
      <c r="A71" s="114"/>
      <c r="B71" s="41" t="s">
        <v>93</v>
      </c>
      <c r="C71" s="51"/>
      <c r="D71" s="20"/>
      <c r="E71" s="35"/>
      <c r="F71" s="36"/>
    </row>
    <row r="72" spans="1:6" ht="14.25" x14ac:dyDescent="0.2">
      <c r="A72" s="114"/>
      <c r="B72" s="41"/>
      <c r="C72" s="51">
        <v>10</v>
      </c>
      <c r="D72" s="20" t="s">
        <v>45</v>
      </c>
      <c r="E72" s="46"/>
      <c r="F72" s="35">
        <f>C72*E72</f>
        <v>0</v>
      </c>
    </row>
    <row r="73" spans="1:6" x14ac:dyDescent="0.2">
      <c r="A73" s="115"/>
      <c r="B73" s="71"/>
      <c r="C73" s="52"/>
      <c r="D73" s="53"/>
      <c r="E73" s="54"/>
      <c r="F73" s="54"/>
    </row>
    <row r="74" spans="1:6" x14ac:dyDescent="0.2">
      <c r="A74" s="116"/>
      <c r="B74" s="70"/>
      <c r="C74" s="55"/>
      <c r="D74" s="49"/>
      <c r="E74" s="50"/>
      <c r="F74" s="48"/>
    </row>
    <row r="75" spans="1:6" x14ac:dyDescent="0.2">
      <c r="A75" s="109">
        <f>COUNT($A$7:A74)+1</f>
        <v>14</v>
      </c>
      <c r="B75" s="40" t="s">
        <v>94</v>
      </c>
      <c r="C75" s="51"/>
      <c r="D75" s="20"/>
      <c r="E75" s="35"/>
      <c r="F75" s="35"/>
    </row>
    <row r="76" spans="1:6" ht="51" x14ac:dyDescent="0.2">
      <c r="A76" s="114"/>
      <c r="B76" s="41" t="s">
        <v>95</v>
      </c>
      <c r="C76" s="51"/>
      <c r="D76" s="20"/>
      <c r="E76" s="35"/>
      <c r="F76" s="36"/>
    </row>
    <row r="77" spans="1:6" ht="14.25" x14ac:dyDescent="0.2">
      <c r="A77" s="114"/>
      <c r="B77" s="41"/>
      <c r="C77" s="51">
        <v>11</v>
      </c>
      <c r="D77" s="20" t="s">
        <v>45</v>
      </c>
      <c r="E77" s="46"/>
      <c r="F77" s="35">
        <f>C77*E77</f>
        <v>0</v>
      </c>
    </row>
    <row r="78" spans="1:6" x14ac:dyDescent="0.2">
      <c r="A78" s="115"/>
      <c r="B78" s="71"/>
      <c r="C78" s="52"/>
      <c r="D78" s="53"/>
      <c r="E78" s="54"/>
      <c r="F78" s="54"/>
    </row>
    <row r="79" spans="1:6" x14ac:dyDescent="0.2">
      <c r="A79" s="116"/>
      <c r="B79" s="70"/>
      <c r="C79" s="55"/>
      <c r="D79" s="49"/>
      <c r="E79" s="50"/>
      <c r="F79" s="50"/>
    </row>
    <row r="80" spans="1:6" x14ac:dyDescent="0.2">
      <c r="A80" s="109">
        <f>COUNT($A$7:A79)+1</f>
        <v>15</v>
      </c>
      <c r="B80" s="40" t="s">
        <v>96</v>
      </c>
      <c r="C80" s="51"/>
      <c r="D80" s="20"/>
      <c r="E80" s="35"/>
      <c r="F80" s="35"/>
    </row>
    <row r="81" spans="1:6" ht="63.75" x14ac:dyDescent="0.2">
      <c r="A81" s="114"/>
      <c r="B81" s="41" t="s">
        <v>97</v>
      </c>
      <c r="C81" s="51"/>
      <c r="D81" s="20"/>
      <c r="E81" s="35"/>
      <c r="F81" s="36"/>
    </row>
    <row r="82" spans="1:6" ht="14.25" x14ac:dyDescent="0.2">
      <c r="A82" s="114"/>
      <c r="B82" s="41"/>
      <c r="C82" s="51">
        <v>23</v>
      </c>
      <c r="D82" s="20" t="s">
        <v>45</v>
      </c>
      <c r="E82" s="46"/>
      <c r="F82" s="35">
        <f>C82*E82</f>
        <v>0</v>
      </c>
    </row>
    <row r="83" spans="1:6" x14ac:dyDescent="0.2">
      <c r="A83" s="115"/>
      <c r="B83" s="71"/>
      <c r="C83" s="52"/>
      <c r="D83" s="53"/>
      <c r="E83" s="54"/>
      <c r="F83" s="54"/>
    </row>
    <row r="84" spans="1:6" x14ac:dyDescent="0.2">
      <c r="A84" s="116"/>
      <c r="B84" s="70"/>
      <c r="C84" s="55"/>
      <c r="D84" s="49"/>
      <c r="E84" s="50"/>
      <c r="F84" s="50"/>
    </row>
    <row r="85" spans="1:6" x14ac:dyDescent="0.2">
      <c r="A85" s="109">
        <f>COUNT($A$7:A84)+1</f>
        <v>16</v>
      </c>
      <c r="B85" s="40" t="s">
        <v>194</v>
      </c>
      <c r="C85" s="51"/>
      <c r="D85" s="20"/>
      <c r="E85" s="35"/>
      <c r="F85" s="35"/>
    </row>
    <row r="86" spans="1:6" ht="51" x14ac:dyDescent="0.2">
      <c r="A86" s="114"/>
      <c r="B86" s="41" t="s">
        <v>98</v>
      </c>
      <c r="C86" s="51"/>
      <c r="D86" s="20"/>
      <c r="E86" s="35"/>
      <c r="F86" s="35"/>
    </row>
    <row r="87" spans="1:6" ht="14.25" x14ac:dyDescent="0.2">
      <c r="A87" s="114"/>
      <c r="B87" s="41"/>
      <c r="C87" s="51">
        <v>49</v>
      </c>
      <c r="D87" s="20" t="s">
        <v>45</v>
      </c>
      <c r="E87" s="46"/>
      <c r="F87" s="35">
        <f>C87*E87</f>
        <v>0</v>
      </c>
    </row>
    <row r="88" spans="1:6" x14ac:dyDescent="0.2">
      <c r="A88" s="115"/>
      <c r="B88" s="71"/>
      <c r="C88" s="52"/>
      <c r="D88" s="53"/>
      <c r="E88" s="54"/>
      <c r="F88" s="54"/>
    </row>
    <row r="89" spans="1:6" x14ac:dyDescent="0.2">
      <c r="A89" s="116"/>
      <c r="B89" s="70"/>
      <c r="C89" s="55"/>
      <c r="D89" s="49"/>
      <c r="E89" s="50"/>
      <c r="F89" s="50"/>
    </row>
    <row r="90" spans="1:6" x14ac:dyDescent="0.2">
      <c r="A90" s="109">
        <f>COUNT($A$7:A89)+1</f>
        <v>17</v>
      </c>
      <c r="B90" s="40" t="s">
        <v>195</v>
      </c>
      <c r="C90" s="51"/>
      <c r="D90" s="20"/>
      <c r="E90" s="35"/>
      <c r="F90" s="35"/>
    </row>
    <row r="91" spans="1:6" ht="63.75" x14ac:dyDescent="0.2">
      <c r="A91" s="114"/>
      <c r="B91" s="41" t="s">
        <v>196</v>
      </c>
      <c r="C91" s="51"/>
      <c r="D91" s="20"/>
      <c r="E91" s="35"/>
      <c r="F91" s="35"/>
    </row>
    <row r="92" spans="1:6" ht="14.25" x14ac:dyDescent="0.2">
      <c r="A92" s="114"/>
      <c r="B92" s="41"/>
      <c r="C92" s="51">
        <v>97</v>
      </c>
      <c r="D92" s="20" t="s">
        <v>45</v>
      </c>
      <c r="E92" s="46"/>
      <c r="F92" s="35">
        <f>C92*E92</f>
        <v>0</v>
      </c>
    </row>
    <row r="93" spans="1:6" x14ac:dyDescent="0.2">
      <c r="A93" s="115"/>
      <c r="B93" s="71"/>
      <c r="C93" s="52"/>
      <c r="D93" s="53"/>
      <c r="E93" s="54"/>
      <c r="F93" s="54"/>
    </row>
    <row r="94" spans="1:6" x14ac:dyDescent="0.2">
      <c r="A94" s="116"/>
      <c r="B94" s="76"/>
      <c r="C94" s="55"/>
      <c r="D94" s="49"/>
      <c r="E94" s="50"/>
      <c r="F94" s="50"/>
    </row>
    <row r="95" spans="1:6" x14ac:dyDescent="0.2">
      <c r="A95" s="109">
        <f>COUNT($A$7:A94)+1</f>
        <v>18</v>
      </c>
      <c r="B95" s="100" t="s">
        <v>99</v>
      </c>
      <c r="C95" s="51"/>
      <c r="D95" s="20"/>
      <c r="E95" s="35"/>
      <c r="F95" s="35"/>
    </row>
    <row r="96" spans="1:6" ht="38.25" x14ac:dyDescent="0.2">
      <c r="A96" s="114"/>
      <c r="B96" s="41" t="s">
        <v>100</v>
      </c>
      <c r="C96" s="51"/>
      <c r="D96" s="20"/>
      <c r="E96" s="35"/>
      <c r="F96" s="35"/>
    </row>
    <row r="97" spans="1:6" x14ac:dyDescent="0.2">
      <c r="A97" s="114"/>
      <c r="B97" s="73"/>
      <c r="C97" s="51">
        <v>1</v>
      </c>
      <c r="D97" s="20" t="s">
        <v>1</v>
      </c>
      <c r="E97" s="46"/>
      <c r="F97" s="35">
        <f>C97*E97</f>
        <v>0</v>
      </c>
    </row>
    <row r="98" spans="1:6" x14ac:dyDescent="0.2">
      <c r="A98" s="115"/>
      <c r="B98" s="101"/>
      <c r="C98" s="52"/>
      <c r="D98" s="53"/>
      <c r="E98" s="54"/>
      <c r="F98" s="54"/>
    </row>
    <row r="99" spans="1:6" x14ac:dyDescent="0.2">
      <c r="A99" s="116"/>
      <c r="B99" s="76"/>
      <c r="C99" s="55"/>
      <c r="D99" s="49"/>
      <c r="E99" s="50"/>
      <c r="F99" s="50"/>
    </row>
    <row r="100" spans="1:6" x14ac:dyDescent="0.2">
      <c r="A100" s="109">
        <f>COUNT($A$7:A99)+1</f>
        <v>19</v>
      </c>
      <c r="B100" s="94" t="s">
        <v>101</v>
      </c>
      <c r="C100" s="51"/>
      <c r="D100" s="20"/>
      <c r="E100" s="35"/>
      <c r="F100" s="35"/>
    </row>
    <row r="101" spans="1:6" ht="38.25" x14ac:dyDescent="0.2">
      <c r="A101" s="114"/>
      <c r="B101" s="62" t="s">
        <v>102</v>
      </c>
      <c r="C101" s="51"/>
      <c r="D101" s="20"/>
      <c r="E101" s="35"/>
      <c r="F101" s="35"/>
    </row>
    <row r="102" spans="1:6" x14ac:dyDescent="0.2">
      <c r="A102" s="114"/>
      <c r="B102" s="73"/>
      <c r="C102" s="51">
        <v>4</v>
      </c>
      <c r="D102" s="20" t="s">
        <v>1</v>
      </c>
      <c r="E102" s="46"/>
      <c r="F102" s="35">
        <f t="shared" ref="F102" si="0">C102*E102</f>
        <v>0</v>
      </c>
    </row>
    <row r="103" spans="1:6" x14ac:dyDescent="0.2">
      <c r="A103" s="115"/>
      <c r="B103" s="101"/>
      <c r="C103" s="52"/>
      <c r="D103" s="53"/>
      <c r="E103" s="54"/>
      <c r="F103" s="54"/>
    </row>
    <row r="104" spans="1:6" x14ac:dyDescent="0.2">
      <c r="A104" s="116"/>
      <c r="B104" s="76"/>
      <c r="C104" s="55"/>
      <c r="D104" s="49"/>
      <c r="E104" s="50"/>
      <c r="F104" s="50"/>
    </row>
    <row r="105" spans="1:6" x14ac:dyDescent="0.2">
      <c r="A105" s="109">
        <f>COUNT($A$7:A104)+1</f>
        <v>20</v>
      </c>
      <c r="B105" s="40" t="s">
        <v>25</v>
      </c>
      <c r="C105" s="51"/>
      <c r="D105" s="20"/>
      <c r="E105" s="35"/>
      <c r="F105" s="35"/>
    </row>
    <row r="106" spans="1:6" x14ac:dyDescent="0.2">
      <c r="A106" s="114"/>
      <c r="B106" s="41" t="s">
        <v>24</v>
      </c>
      <c r="C106" s="51"/>
      <c r="D106" s="20"/>
      <c r="E106" s="35"/>
      <c r="F106" s="36"/>
    </row>
    <row r="107" spans="1:6" ht="14.25" x14ac:dyDescent="0.2">
      <c r="A107" s="114"/>
      <c r="B107" s="41"/>
      <c r="C107" s="51">
        <v>66</v>
      </c>
      <c r="D107" s="20" t="s">
        <v>51</v>
      </c>
      <c r="E107" s="46"/>
      <c r="F107" s="35">
        <f>C107*E107</f>
        <v>0</v>
      </c>
    </row>
    <row r="108" spans="1:6" x14ac:dyDescent="0.2">
      <c r="A108" s="115"/>
      <c r="B108" s="71"/>
      <c r="C108" s="52"/>
      <c r="D108" s="53"/>
      <c r="E108" s="54"/>
      <c r="F108" s="54"/>
    </row>
    <row r="109" spans="1:6" x14ac:dyDescent="0.2">
      <c r="A109" s="116"/>
      <c r="B109" s="70"/>
      <c r="C109" s="55"/>
      <c r="D109" s="49"/>
      <c r="E109" s="50"/>
      <c r="F109" s="50"/>
    </row>
    <row r="110" spans="1:6" x14ac:dyDescent="0.2">
      <c r="A110" s="109">
        <f>COUNT($A$7:A109)+1</f>
        <v>21</v>
      </c>
      <c r="B110" s="40" t="s">
        <v>103</v>
      </c>
      <c r="C110" s="51"/>
      <c r="D110" s="20"/>
      <c r="E110" s="35"/>
      <c r="F110" s="36"/>
    </row>
    <row r="111" spans="1:6" ht="51" x14ac:dyDescent="0.2">
      <c r="A111" s="114"/>
      <c r="B111" s="41" t="s">
        <v>171</v>
      </c>
      <c r="C111" s="51"/>
      <c r="D111" s="20"/>
      <c r="E111" s="35"/>
      <c r="F111" s="36"/>
    </row>
    <row r="112" spans="1:6" ht="14.25" x14ac:dyDescent="0.2">
      <c r="A112" s="114"/>
      <c r="B112" s="41" t="s">
        <v>40</v>
      </c>
      <c r="C112" s="51">
        <v>97</v>
      </c>
      <c r="D112" s="20" t="s">
        <v>50</v>
      </c>
      <c r="E112" s="46"/>
      <c r="F112" s="35">
        <f>C112*E112</f>
        <v>0</v>
      </c>
    </row>
    <row r="113" spans="1:6" ht="14.25" x14ac:dyDescent="0.2">
      <c r="A113" s="114"/>
      <c r="B113" s="41" t="s">
        <v>41</v>
      </c>
      <c r="C113" s="51">
        <v>24</v>
      </c>
      <c r="D113" s="20" t="s">
        <v>50</v>
      </c>
      <c r="E113" s="46"/>
      <c r="F113" s="35">
        <f>C113*E113</f>
        <v>0</v>
      </c>
    </row>
    <row r="114" spans="1:6" x14ac:dyDescent="0.2">
      <c r="A114" s="115"/>
      <c r="B114" s="71"/>
      <c r="C114" s="52"/>
      <c r="D114" s="53"/>
      <c r="E114" s="54"/>
      <c r="F114" s="54"/>
    </row>
    <row r="115" spans="1:6" x14ac:dyDescent="0.2">
      <c r="A115" s="116"/>
      <c r="B115" s="70"/>
      <c r="C115" s="55"/>
      <c r="D115" s="49"/>
      <c r="E115" s="50"/>
      <c r="F115" s="50"/>
    </row>
    <row r="116" spans="1:6" x14ac:dyDescent="0.2">
      <c r="A116" s="109">
        <f>COUNT($A$7:A115)+1</f>
        <v>22</v>
      </c>
      <c r="B116" s="40" t="s">
        <v>121</v>
      </c>
      <c r="C116" s="51"/>
      <c r="D116" s="20"/>
      <c r="E116" s="35"/>
      <c r="F116" s="36"/>
    </row>
    <row r="117" spans="1:6" ht="38.25" x14ac:dyDescent="0.2">
      <c r="A117" s="114"/>
      <c r="B117" s="41" t="s">
        <v>354</v>
      </c>
      <c r="C117" s="51"/>
      <c r="D117" s="20"/>
      <c r="E117" s="35"/>
      <c r="F117" s="36"/>
    </row>
    <row r="118" spans="1:6" ht="14.25" x14ac:dyDescent="0.2">
      <c r="A118" s="114"/>
      <c r="B118" s="41"/>
      <c r="C118" s="51">
        <v>0.5</v>
      </c>
      <c r="D118" s="20" t="s">
        <v>50</v>
      </c>
      <c r="E118" s="46"/>
      <c r="F118" s="35">
        <f>C118*E118</f>
        <v>0</v>
      </c>
    </row>
    <row r="119" spans="1:6" x14ac:dyDescent="0.2">
      <c r="A119" s="115"/>
      <c r="B119" s="71"/>
      <c r="C119" s="52"/>
      <c r="D119" s="53"/>
      <c r="E119" s="54"/>
      <c r="F119" s="54"/>
    </row>
    <row r="120" spans="1:6" x14ac:dyDescent="0.2">
      <c r="A120" s="116"/>
      <c r="B120" s="70"/>
      <c r="C120" s="55"/>
      <c r="D120" s="49"/>
      <c r="E120" s="50"/>
      <c r="F120" s="50"/>
    </row>
    <row r="121" spans="1:6" x14ac:dyDescent="0.2">
      <c r="A121" s="109">
        <f>COUNT($A$7:A120)+1</f>
        <v>23</v>
      </c>
      <c r="B121" s="40" t="s">
        <v>332</v>
      </c>
      <c r="C121" s="51"/>
      <c r="D121" s="20"/>
      <c r="E121" s="35"/>
      <c r="F121" s="35"/>
    </row>
    <row r="122" spans="1:6" ht="63.75" x14ac:dyDescent="0.2">
      <c r="A122" s="114"/>
      <c r="B122" s="41" t="s">
        <v>333</v>
      </c>
      <c r="C122" s="51"/>
      <c r="D122" s="20"/>
      <c r="E122" s="35"/>
      <c r="F122" s="35"/>
    </row>
    <row r="123" spans="1:6" ht="14.25" x14ac:dyDescent="0.2">
      <c r="A123" s="114"/>
      <c r="B123" s="41"/>
      <c r="C123" s="51">
        <v>20</v>
      </c>
      <c r="D123" s="20" t="s">
        <v>50</v>
      </c>
      <c r="E123" s="46"/>
      <c r="F123" s="35">
        <f>C123*E123</f>
        <v>0</v>
      </c>
    </row>
    <row r="124" spans="1:6" x14ac:dyDescent="0.2">
      <c r="A124" s="115"/>
      <c r="B124" s="71"/>
      <c r="C124" s="52"/>
      <c r="D124" s="53"/>
      <c r="E124" s="54"/>
      <c r="F124" s="54"/>
    </row>
    <row r="125" spans="1:6" x14ac:dyDescent="0.2">
      <c r="A125" s="116"/>
      <c r="B125" s="70"/>
      <c r="C125" s="55"/>
      <c r="D125" s="49"/>
      <c r="E125" s="50"/>
      <c r="F125" s="50"/>
    </row>
    <row r="126" spans="1:6" x14ac:dyDescent="0.2">
      <c r="A126" s="109">
        <f>COUNT($A$7:A125)+1</f>
        <v>24</v>
      </c>
      <c r="B126" s="40" t="s">
        <v>105</v>
      </c>
      <c r="C126" s="51"/>
      <c r="D126" s="20"/>
      <c r="E126" s="35"/>
      <c r="F126" s="35"/>
    </row>
    <row r="127" spans="1:6" ht="76.5" x14ac:dyDescent="0.2">
      <c r="A127" s="114"/>
      <c r="B127" s="41" t="s">
        <v>130</v>
      </c>
      <c r="C127" s="51"/>
      <c r="D127" s="20"/>
      <c r="E127" s="35"/>
      <c r="F127" s="35"/>
    </row>
    <row r="128" spans="1:6" ht="14.25" x14ac:dyDescent="0.2">
      <c r="A128" s="114"/>
      <c r="B128" s="41"/>
      <c r="C128" s="51">
        <v>43</v>
      </c>
      <c r="D128" s="20" t="s">
        <v>50</v>
      </c>
      <c r="E128" s="46"/>
      <c r="F128" s="35">
        <f>C128*E128</f>
        <v>0</v>
      </c>
    </row>
    <row r="129" spans="1:6" x14ac:dyDescent="0.2">
      <c r="A129" s="115"/>
      <c r="B129" s="71"/>
      <c r="C129" s="52"/>
      <c r="D129" s="53"/>
      <c r="E129" s="54"/>
      <c r="F129" s="54"/>
    </row>
    <row r="130" spans="1:6" x14ac:dyDescent="0.2">
      <c r="A130" s="116"/>
      <c r="B130" s="70"/>
      <c r="C130" s="55"/>
      <c r="D130" s="49"/>
      <c r="E130" s="50"/>
      <c r="F130" s="50"/>
    </row>
    <row r="131" spans="1:6" x14ac:dyDescent="0.2">
      <c r="A131" s="109">
        <f>COUNT($A$7:A130)+1</f>
        <v>25</v>
      </c>
      <c r="B131" s="40" t="s">
        <v>106</v>
      </c>
      <c r="C131" s="51"/>
      <c r="D131" s="20"/>
      <c r="E131" s="35"/>
      <c r="F131" s="36"/>
    </row>
    <row r="132" spans="1:6" ht="51" x14ac:dyDescent="0.2">
      <c r="A132" s="114"/>
      <c r="B132" s="41" t="s">
        <v>131</v>
      </c>
      <c r="C132" s="51"/>
      <c r="D132" s="20"/>
      <c r="E132" s="35"/>
      <c r="F132" s="36"/>
    </row>
    <row r="133" spans="1:6" ht="14.25" x14ac:dyDescent="0.2">
      <c r="A133" s="114"/>
      <c r="B133" s="41"/>
      <c r="C133" s="51">
        <v>58</v>
      </c>
      <c r="D133" s="20" t="s">
        <v>50</v>
      </c>
      <c r="E133" s="46"/>
      <c r="F133" s="35">
        <f>C133*E133</f>
        <v>0</v>
      </c>
    </row>
    <row r="134" spans="1:6" x14ac:dyDescent="0.2">
      <c r="A134" s="115"/>
      <c r="B134" s="71"/>
      <c r="C134" s="52"/>
      <c r="D134" s="53"/>
      <c r="E134" s="54"/>
      <c r="F134" s="54"/>
    </row>
    <row r="135" spans="1:6" x14ac:dyDescent="0.2">
      <c r="A135" s="116"/>
      <c r="B135" s="70"/>
      <c r="C135" s="55"/>
      <c r="D135" s="49"/>
      <c r="E135" s="50"/>
      <c r="F135" s="50"/>
    </row>
    <row r="136" spans="1:6" x14ac:dyDescent="0.2">
      <c r="A136" s="109">
        <f>COUNT($A$7:A135)+1</f>
        <v>26</v>
      </c>
      <c r="B136" s="40" t="s">
        <v>26</v>
      </c>
      <c r="C136" s="51"/>
      <c r="D136" s="20"/>
      <c r="E136" s="35"/>
      <c r="F136" s="36"/>
    </row>
    <row r="137" spans="1:6" ht="38.25" x14ac:dyDescent="0.2">
      <c r="A137" s="114"/>
      <c r="B137" s="41" t="s">
        <v>107</v>
      </c>
      <c r="C137" s="51"/>
      <c r="D137" s="20"/>
      <c r="E137" s="35"/>
      <c r="F137" s="36"/>
    </row>
    <row r="138" spans="1:6" ht="14.25" x14ac:dyDescent="0.2">
      <c r="A138" s="114"/>
      <c r="B138" s="41"/>
      <c r="C138" s="51">
        <v>151</v>
      </c>
      <c r="D138" s="20" t="s">
        <v>50</v>
      </c>
      <c r="E138" s="46"/>
      <c r="F138" s="35">
        <f>C138*E138</f>
        <v>0</v>
      </c>
    </row>
    <row r="139" spans="1:6" x14ac:dyDescent="0.2">
      <c r="A139" s="115"/>
      <c r="B139" s="71"/>
      <c r="C139" s="52"/>
      <c r="D139" s="53"/>
      <c r="E139" s="54"/>
      <c r="F139" s="54"/>
    </row>
    <row r="140" spans="1:6" x14ac:dyDescent="0.2">
      <c r="A140" s="116"/>
      <c r="B140" s="70"/>
      <c r="C140" s="55"/>
      <c r="D140" s="49"/>
      <c r="E140" s="50"/>
      <c r="F140" s="50"/>
    </row>
    <row r="141" spans="1:6" x14ac:dyDescent="0.2">
      <c r="A141" s="109">
        <f>COUNT($A$7:A140)+1</f>
        <v>27</v>
      </c>
      <c r="B141" s="40" t="s">
        <v>29</v>
      </c>
      <c r="C141" s="51"/>
      <c r="D141" s="20"/>
      <c r="E141" s="35"/>
      <c r="F141" s="35"/>
    </row>
    <row r="142" spans="1:6" ht="25.5" x14ac:dyDescent="0.2">
      <c r="A142" s="114"/>
      <c r="B142" s="41" t="s">
        <v>334</v>
      </c>
      <c r="C142" s="51"/>
      <c r="D142" s="20"/>
      <c r="E142" s="35"/>
      <c r="F142" s="36"/>
    </row>
    <row r="143" spans="1:6" ht="14.25" x14ac:dyDescent="0.2">
      <c r="A143" s="114"/>
      <c r="B143" s="41"/>
      <c r="C143" s="51">
        <v>66</v>
      </c>
      <c r="D143" s="20" t="s">
        <v>45</v>
      </c>
      <c r="E143" s="46"/>
      <c r="F143" s="35">
        <f>C143*E143</f>
        <v>0</v>
      </c>
    </row>
    <row r="144" spans="1:6" x14ac:dyDescent="0.2">
      <c r="A144" s="115"/>
      <c r="B144" s="71"/>
      <c r="C144" s="52"/>
      <c r="D144" s="53"/>
      <c r="E144" s="54"/>
      <c r="F144" s="54"/>
    </row>
    <row r="145" spans="1:6" x14ac:dyDescent="0.2">
      <c r="A145" s="116"/>
      <c r="B145" s="70"/>
      <c r="C145" s="55"/>
      <c r="D145" s="49"/>
      <c r="E145" s="50"/>
      <c r="F145" s="50"/>
    </row>
    <row r="146" spans="1:6" x14ac:dyDescent="0.2">
      <c r="A146" s="109">
        <f>COUNT($A$7:A145)+1</f>
        <v>28</v>
      </c>
      <c r="B146" s="40" t="s">
        <v>335</v>
      </c>
      <c r="C146" s="51"/>
      <c r="D146" s="20"/>
      <c r="E146" s="35"/>
      <c r="F146" s="35"/>
    </row>
    <row r="147" spans="1:6" ht="165.75" x14ac:dyDescent="0.2">
      <c r="A147" s="114"/>
      <c r="B147" s="41" t="s">
        <v>336</v>
      </c>
      <c r="C147" s="51"/>
      <c r="D147" s="20"/>
      <c r="E147" s="35"/>
      <c r="F147" s="35"/>
    </row>
    <row r="148" spans="1:6" x14ac:dyDescent="0.2">
      <c r="A148" s="114"/>
      <c r="B148" s="41" t="s">
        <v>337</v>
      </c>
      <c r="C148" s="51">
        <v>1</v>
      </c>
      <c r="D148" s="20" t="s">
        <v>1</v>
      </c>
      <c r="E148" s="46"/>
      <c r="F148" s="35">
        <f t="shared" ref="F148" si="1">C148*E148</f>
        <v>0</v>
      </c>
    </row>
    <row r="149" spans="1:6" x14ac:dyDescent="0.2">
      <c r="A149" s="115"/>
      <c r="B149" s="71"/>
      <c r="C149" s="52"/>
      <c r="D149" s="53"/>
      <c r="E149" s="54"/>
      <c r="F149" s="54"/>
    </row>
    <row r="150" spans="1:6" x14ac:dyDescent="0.2">
      <c r="A150" s="116"/>
      <c r="B150" s="70"/>
      <c r="C150" s="55"/>
      <c r="D150" s="49"/>
      <c r="E150" s="50"/>
      <c r="F150" s="50"/>
    </row>
    <row r="151" spans="1:6" x14ac:dyDescent="0.2">
      <c r="A151" s="109">
        <f>COUNT($A$7:A150)+1</f>
        <v>29</v>
      </c>
      <c r="B151" s="40" t="s">
        <v>335</v>
      </c>
      <c r="C151" s="51"/>
      <c r="D151" s="20"/>
      <c r="E151" s="35"/>
      <c r="F151" s="35"/>
    </row>
    <row r="152" spans="1:6" ht="127.5" x14ac:dyDescent="0.2">
      <c r="A152" s="114"/>
      <c r="B152" s="41" t="s">
        <v>338</v>
      </c>
      <c r="C152" s="51"/>
      <c r="D152" s="20"/>
      <c r="E152" s="35"/>
      <c r="F152" s="35"/>
    </row>
    <row r="153" spans="1:6" x14ac:dyDescent="0.2">
      <c r="A153" s="114"/>
      <c r="B153" s="41" t="s">
        <v>339</v>
      </c>
      <c r="C153" s="51">
        <v>1</v>
      </c>
      <c r="D153" s="20" t="s">
        <v>1</v>
      </c>
      <c r="E153" s="46"/>
      <c r="F153" s="35">
        <f>+E153*C153</f>
        <v>0</v>
      </c>
    </row>
    <row r="154" spans="1:6" x14ac:dyDescent="0.2">
      <c r="A154" s="115"/>
      <c r="B154" s="71"/>
      <c r="C154" s="52"/>
      <c r="D154" s="53"/>
      <c r="E154" s="54"/>
      <c r="F154" s="54"/>
    </row>
    <row r="155" spans="1:6" x14ac:dyDescent="0.2">
      <c r="A155" s="116"/>
      <c r="B155" s="70"/>
      <c r="C155" s="55"/>
      <c r="D155" s="49"/>
      <c r="E155" s="50"/>
      <c r="F155" s="50"/>
    </row>
    <row r="156" spans="1:6" x14ac:dyDescent="0.2">
      <c r="A156" s="109">
        <f>COUNT($A$7:A155)+1</f>
        <v>30</v>
      </c>
      <c r="B156" s="40" t="s">
        <v>340</v>
      </c>
      <c r="C156" s="51"/>
      <c r="D156" s="20"/>
      <c r="E156" s="35"/>
      <c r="F156" s="36"/>
    </row>
    <row r="157" spans="1:6" ht="25.5" x14ac:dyDescent="0.2">
      <c r="A157" s="114"/>
      <c r="B157" s="41" t="s">
        <v>341</v>
      </c>
      <c r="C157" s="51"/>
      <c r="D157" s="20"/>
      <c r="E157" s="35"/>
      <c r="F157" s="36"/>
    </row>
    <row r="158" spans="1:6" x14ac:dyDescent="0.2">
      <c r="A158" s="114"/>
      <c r="B158" s="41"/>
      <c r="C158" s="51">
        <v>2</v>
      </c>
      <c r="D158" s="20" t="s">
        <v>1</v>
      </c>
      <c r="E158" s="46"/>
      <c r="F158" s="35">
        <f>C158*E158</f>
        <v>0</v>
      </c>
    </row>
    <row r="159" spans="1:6" x14ac:dyDescent="0.2">
      <c r="A159" s="115"/>
      <c r="B159" s="71"/>
      <c r="C159" s="52"/>
      <c r="D159" s="53"/>
      <c r="E159" s="54"/>
      <c r="F159" s="54"/>
    </row>
    <row r="160" spans="1:6" x14ac:dyDescent="0.2">
      <c r="A160" s="116"/>
      <c r="B160" s="70"/>
      <c r="C160" s="55"/>
      <c r="D160" s="49"/>
      <c r="E160" s="50"/>
      <c r="F160" s="50"/>
    </row>
    <row r="161" spans="1:6" x14ac:dyDescent="0.2">
      <c r="A161" s="109">
        <f>COUNT($A$7:A160)+1</f>
        <v>31</v>
      </c>
      <c r="B161" s="40" t="s">
        <v>342</v>
      </c>
      <c r="C161" s="51"/>
      <c r="D161" s="20"/>
      <c r="E161" s="35"/>
      <c r="F161" s="35"/>
    </row>
    <row r="162" spans="1:6" x14ac:dyDescent="0.2">
      <c r="A162" s="114"/>
      <c r="B162" s="41" t="s">
        <v>343</v>
      </c>
      <c r="C162" s="51"/>
      <c r="D162" s="20"/>
      <c r="E162" s="35"/>
      <c r="F162" s="36"/>
    </row>
    <row r="163" spans="1:6" x14ac:dyDescent="0.2">
      <c r="A163" s="114"/>
      <c r="B163" s="41"/>
      <c r="C163" s="51">
        <v>2</v>
      </c>
      <c r="D163" s="20" t="s">
        <v>1</v>
      </c>
      <c r="E163" s="46"/>
      <c r="F163" s="35">
        <f>C163*E163</f>
        <v>0</v>
      </c>
    </row>
    <row r="164" spans="1:6" x14ac:dyDescent="0.2">
      <c r="A164" s="115"/>
      <c r="B164" s="71"/>
      <c r="C164" s="52"/>
      <c r="D164" s="53"/>
      <c r="E164" s="54"/>
      <c r="F164" s="54"/>
    </row>
    <row r="165" spans="1:6" x14ac:dyDescent="0.2">
      <c r="A165" s="116"/>
      <c r="B165" s="70"/>
      <c r="C165" s="55"/>
      <c r="D165" s="165"/>
      <c r="E165" s="166"/>
      <c r="F165" s="166"/>
    </row>
    <row r="166" spans="1:6" ht="25.5" x14ac:dyDescent="0.2">
      <c r="A166" s="109">
        <f>COUNT($A$7:A165)+1</f>
        <v>32</v>
      </c>
      <c r="B166" s="40" t="s">
        <v>344</v>
      </c>
      <c r="C166" s="51"/>
      <c r="D166" s="37"/>
      <c r="E166" s="38"/>
      <c r="F166" s="38"/>
    </row>
    <row r="167" spans="1:6" ht="38.25" x14ac:dyDescent="0.2">
      <c r="A167" s="114"/>
      <c r="B167" s="41" t="s">
        <v>345</v>
      </c>
      <c r="C167" s="51"/>
      <c r="D167" s="37"/>
      <c r="E167" s="38"/>
      <c r="F167" s="38"/>
    </row>
    <row r="168" spans="1:6" ht="14.25" x14ac:dyDescent="0.2">
      <c r="A168" s="114"/>
      <c r="B168" s="41" t="s">
        <v>346</v>
      </c>
      <c r="C168" s="51">
        <v>44</v>
      </c>
      <c r="D168" s="37" t="s">
        <v>45</v>
      </c>
      <c r="E168" s="47"/>
      <c r="F168" s="38">
        <f>+E168*C168</f>
        <v>0</v>
      </c>
    </row>
    <row r="169" spans="1:6" ht="14.25" x14ac:dyDescent="0.2">
      <c r="A169" s="114"/>
      <c r="B169" s="41" t="s">
        <v>347</v>
      </c>
      <c r="C169" s="51">
        <v>66</v>
      </c>
      <c r="D169" s="37" t="s">
        <v>45</v>
      </c>
      <c r="E169" s="47"/>
      <c r="F169" s="38">
        <f>+E169*C169</f>
        <v>0</v>
      </c>
    </row>
    <row r="170" spans="1:6" x14ac:dyDescent="0.2">
      <c r="A170" s="115"/>
      <c r="B170" s="71"/>
      <c r="C170" s="52"/>
      <c r="D170" s="80"/>
      <c r="E170" s="81"/>
      <c r="F170" s="81"/>
    </row>
    <row r="171" spans="1:6" x14ac:dyDescent="0.2">
      <c r="A171" s="116"/>
      <c r="B171" s="76"/>
      <c r="C171" s="31"/>
      <c r="D171" s="32"/>
      <c r="E171" s="33"/>
      <c r="F171" s="31"/>
    </row>
    <row r="172" spans="1:6" x14ac:dyDescent="0.2">
      <c r="A172" s="109">
        <f>COUNT($A$7:A171)+1</f>
        <v>33</v>
      </c>
      <c r="B172" s="40" t="s">
        <v>36</v>
      </c>
      <c r="C172" s="36"/>
      <c r="D172" s="20"/>
      <c r="E172" s="64"/>
      <c r="F172" s="36"/>
    </row>
    <row r="173" spans="1:6" ht="76.5" x14ac:dyDescent="0.2">
      <c r="A173" s="112"/>
      <c r="B173" s="41" t="s">
        <v>110</v>
      </c>
      <c r="C173" s="36"/>
      <c r="D173" s="20"/>
      <c r="E173" s="35"/>
      <c r="F173" s="36"/>
    </row>
    <row r="174" spans="1:6" x14ac:dyDescent="0.2">
      <c r="A174" s="109"/>
      <c r="B174" s="103"/>
      <c r="C174" s="65"/>
      <c r="D174" s="66">
        <v>0.05</v>
      </c>
      <c r="E174" s="36"/>
      <c r="F174" s="35">
        <f>SUM(F9:F173)*D174</f>
        <v>0</v>
      </c>
    </row>
    <row r="175" spans="1:6" x14ac:dyDescent="0.2">
      <c r="A175" s="111"/>
      <c r="B175" s="104"/>
      <c r="C175" s="105"/>
      <c r="D175" s="106"/>
      <c r="E175" s="67"/>
      <c r="F175" s="54"/>
    </row>
    <row r="176" spans="1:6" x14ac:dyDescent="0.2">
      <c r="A176" s="112"/>
      <c r="B176" s="41"/>
      <c r="C176" s="36"/>
      <c r="D176" s="20"/>
      <c r="E176" s="36"/>
      <c r="F176" s="36"/>
    </row>
    <row r="177" spans="1:6" x14ac:dyDescent="0.2">
      <c r="A177" s="109">
        <f>COUNT($A$7:A175)+1</f>
        <v>34</v>
      </c>
      <c r="B177" s="40" t="s">
        <v>111</v>
      </c>
      <c r="C177" s="36"/>
      <c r="D177" s="20"/>
      <c r="E177" s="36"/>
      <c r="F177" s="36"/>
    </row>
    <row r="178" spans="1:6" ht="38.25" x14ac:dyDescent="0.2">
      <c r="A178" s="112"/>
      <c r="B178" s="41" t="s">
        <v>38</v>
      </c>
      <c r="C178" s="65"/>
      <c r="D178" s="66">
        <v>0.1</v>
      </c>
      <c r="E178" s="36"/>
      <c r="F178" s="35">
        <f>SUM(F9:F173)*D178</f>
        <v>0</v>
      </c>
    </row>
    <row r="179" spans="1:6" x14ac:dyDescent="0.2">
      <c r="A179" s="117"/>
      <c r="B179" s="73"/>
      <c r="C179" s="36"/>
      <c r="D179" s="20"/>
      <c r="E179" s="64"/>
      <c r="F179" s="36"/>
    </row>
    <row r="180" spans="1:6" x14ac:dyDescent="0.2">
      <c r="A180" s="42"/>
      <c r="B180" s="74" t="s">
        <v>2</v>
      </c>
      <c r="C180" s="43"/>
      <c r="D180" s="44"/>
      <c r="E180" s="45" t="s">
        <v>49</v>
      </c>
      <c r="F180" s="45">
        <f>SUM(F9:F179)</f>
        <v>0</v>
      </c>
    </row>
  </sheetData>
  <sheetProtection algorithmName="SHA-512" hashValue="wuaJ6STHV6ZFv9d45mxENnuauogZnh23sm/aEzPeFZ2fo628QwaB1NCzs1eCKoywpFqpLRb8elrvhHq8WRaUGA==" saltValue="mQ9ap8qZnS9oF8bO8FCgLQ==" spinCount="100000" sheet="1" objects="1" scenarios="1"/>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6" manualBreakCount="6">
    <brk id="35" max="16383" man="1"/>
    <brk id="63" max="16383" man="1"/>
    <brk id="88" max="16383" man="1"/>
    <brk id="119" max="16383" man="1"/>
    <brk id="144" max="16383" man="1"/>
    <brk id="1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topLeftCell="A9" zoomScaleNormal="100" zoomScaleSheetLayoutView="70" workbookViewId="0">
      <selection activeCell="E24" sqref="E24"/>
    </sheetView>
  </sheetViews>
  <sheetFormatPr defaultColWidth="9.140625" defaultRowHeight="12.75" x14ac:dyDescent="0.2"/>
  <cols>
    <col min="1" max="1" width="5.7109375" style="26" customWidth="1"/>
    <col min="2" max="2" width="46.42578125" style="75"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t="s">
        <v>304</v>
      </c>
      <c r="B1" s="68" t="s">
        <v>6</v>
      </c>
      <c r="C1" s="26"/>
      <c r="D1" s="27"/>
    </row>
    <row r="2" spans="1:6" x14ac:dyDescent="0.2">
      <c r="A2" s="25" t="s">
        <v>448</v>
      </c>
      <c r="B2" s="68" t="s">
        <v>7</v>
      </c>
      <c r="C2" s="26"/>
      <c r="D2" s="27"/>
    </row>
    <row r="3" spans="1:6" x14ac:dyDescent="0.2">
      <c r="A3" s="25" t="s">
        <v>352</v>
      </c>
      <c r="B3" s="68" t="s">
        <v>348</v>
      </c>
      <c r="C3" s="26"/>
      <c r="D3" s="27"/>
    </row>
    <row r="4" spans="1:6" x14ac:dyDescent="0.2">
      <c r="A4" s="25"/>
      <c r="B4" s="68" t="s">
        <v>321</v>
      </c>
      <c r="C4" s="26"/>
      <c r="D4" s="27"/>
    </row>
    <row r="5" spans="1:6" ht="98.25" x14ac:dyDescent="0.2">
      <c r="A5" s="125" t="s">
        <v>0</v>
      </c>
      <c r="B5" s="126" t="s">
        <v>42</v>
      </c>
      <c r="C5" s="127" t="s">
        <v>8</v>
      </c>
      <c r="D5" s="127" t="s">
        <v>9</v>
      </c>
      <c r="E5" s="128" t="s">
        <v>46</v>
      </c>
      <c r="F5" s="128" t="s">
        <v>47</v>
      </c>
    </row>
    <row r="6" spans="1:6" x14ac:dyDescent="0.2">
      <c r="A6" s="108">
        <v>1</v>
      </c>
      <c r="B6" s="69"/>
      <c r="C6" s="31"/>
      <c r="D6" s="32"/>
      <c r="E6" s="33"/>
      <c r="F6" s="31"/>
    </row>
    <row r="7" spans="1:6" x14ac:dyDescent="0.2">
      <c r="A7" s="109">
        <f>COUNT(A6+1)</f>
        <v>1</v>
      </c>
      <c r="B7" s="169" t="s">
        <v>10</v>
      </c>
      <c r="C7" s="131"/>
      <c r="D7" s="17"/>
      <c r="E7" s="133"/>
      <c r="F7" s="133"/>
    </row>
    <row r="8" spans="1:6" ht="38.25" x14ac:dyDescent="0.2">
      <c r="A8" s="109"/>
      <c r="B8" s="123" t="s">
        <v>53</v>
      </c>
      <c r="C8" s="131"/>
      <c r="D8" s="17"/>
      <c r="E8" s="133"/>
      <c r="F8" s="133"/>
    </row>
    <row r="9" spans="1:6" ht="14.25" x14ac:dyDescent="0.2">
      <c r="A9" s="109"/>
      <c r="B9" s="123"/>
      <c r="C9" s="164">
        <v>7</v>
      </c>
      <c r="D9" s="17" t="s">
        <v>45</v>
      </c>
      <c r="E9" s="46"/>
      <c r="F9" s="133">
        <f>C9*E9</f>
        <v>0</v>
      </c>
    </row>
    <row r="10" spans="1:6" x14ac:dyDescent="0.2">
      <c r="A10" s="109"/>
      <c r="B10" s="123"/>
      <c r="C10" s="164"/>
      <c r="D10" s="17"/>
      <c r="E10" s="35"/>
      <c r="F10" s="133"/>
    </row>
    <row r="11" spans="1:6" x14ac:dyDescent="0.2">
      <c r="A11" s="110"/>
      <c r="B11" s="70"/>
      <c r="C11" s="55"/>
      <c r="D11" s="49"/>
      <c r="E11" s="50"/>
      <c r="F11" s="50"/>
    </row>
    <row r="12" spans="1:6" x14ac:dyDescent="0.2">
      <c r="A12" s="109">
        <f>COUNT($A$7:A11)+1</f>
        <v>2</v>
      </c>
      <c r="B12" s="40" t="s">
        <v>11</v>
      </c>
      <c r="C12" s="51"/>
      <c r="D12" s="20"/>
      <c r="E12" s="35"/>
      <c r="F12" s="35"/>
    </row>
    <row r="13" spans="1:6" ht="38.25" x14ac:dyDescent="0.2">
      <c r="A13" s="109"/>
      <c r="B13" s="41" t="s">
        <v>322</v>
      </c>
      <c r="C13" s="51"/>
      <c r="D13" s="20"/>
      <c r="E13" s="35"/>
      <c r="F13" s="35"/>
    </row>
    <row r="14" spans="1:6" x14ac:dyDescent="0.2">
      <c r="A14" s="109"/>
      <c r="B14" s="41"/>
      <c r="C14" s="51">
        <v>1</v>
      </c>
      <c r="D14" s="20" t="s">
        <v>1</v>
      </c>
      <c r="E14" s="46"/>
      <c r="F14" s="35">
        <f>C14*E14</f>
        <v>0</v>
      </c>
    </row>
    <row r="15" spans="1:6" x14ac:dyDescent="0.2">
      <c r="A15" s="111"/>
      <c r="B15" s="71"/>
      <c r="C15" s="52"/>
      <c r="D15" s="53"/>
      <c r="E15" s="54"/>
      <c r="F15" s="54"/>
    </row>
    <row r="16" spans="1:6" x14ac:dyDescent="0.2">
      <c r="A16" s="110"/>
      <c r="B16" s="70"/>
      <c r="C16" s="55"/>
      <c r="D16" s="49"/>
      <c r="E16" s="50"/>
      <c r="F16" s="48"/>
    </row>
    <row r="17" spans="1:6" x14ac:dyDescent="0.2">
      <c r="A17" s="109">
        <f>COUNT($A$7:A16)+1</f>
        <v>3</v>
      </c>
      <c r="B17" s="86" t="s">
        <v>67</v>
      </c>
      <c r="C17" s="51"/>
      <c r="D17" s="20"/>
      <c r="E17" s="35"/>
      <c r="F17" s="36"/>
    </row>
    <row r="18" spans="1:6" ht="63.75" x14ac:dyDescent="0.2">
      <c r="A18" s="109"/>
      <c r="B18" s="41" t="s">
        <v>68</v>
      </c>
      <c r="C18" s="51"/>
      <c r="D18" s="20"/>
      <c r="E18" s="35"/>
      <c r="F18" s="36"/>
    </row>
    <row r="19" spans="1:6" ht="14.25" x14ac:dyDescent="0.2">
      <c r="A19" s="109"/>
      <c r="B19" s="87"/>
      <c r="C19" s="51">
        <v>3</v>
      </c>
      <c r="D19" s="20" t="s">
        <v>45</v>
      </c>
      <c r="E19" s="46"/>
      <c r="F19" s="35">
        <f>+E19*C19</f>
        <v>0</v>
      </c>
    </row>
    <row r="20" spans="1:6" x14ac:dyDescent="0.2">
      <c r="A20" s="111"/>
      <c r="B20" s="88"/>
      <c r="C20" s="52"/>
      <c r="D20" s="53"/>
      <c r="E20" s="54"/>
      <c r="F20" s="54"/>
    </row>
    <row r="21" spans="1:6" x14ac:dyDescent="0.2">
      <c r="A21" s="116"/>
      <c r="B21" s="70"/>
      <c r="C21" s="55"/>
      <c r="D21" s="49"/>
      <c r="E21" s="50"/>
      <c r="F21" s="48"/>
    </row>
    <row r="22" spans="1:6" x14ac:dyDescent="0.2">
      <c r="A22" s="109">
        <f>COUNT($A$7:A21)+1</f>
        <v>4</v>
      </c>
      <c r="B22" s="40" t="s">
        <v>15</v>
      </c>
      <c r="C22" s="51"/>
      <c r="D22" s="20"/>
      <c r="E22" s="35"/>
      <c r="F22" s="36"/>
    </row>
    <row r="23" spans="1:6" ht="38.25" x14ac:dyDescent="0.2">
      <c r="A23" s="114"/>
      <c r="B23" s="41" t="s">
        <v>39</v>
      </c>
      <c r="C23" s="51"/>
      <c r="D23" s="20"/>
      <c r="E23" s="35"/>
      <c r="F23" s="36"/>
    </row>
    <row r="24" spans="1:6" ht="14.25" x14ac:dyDescent="0.2">
      <c r="A24" s="114"/>
      <c r="B24" s="41"/>
      <c r="C24" s="51">
        <v>11</v>
      </c>
      <c r="D24" s="20" t="s">
        <v>51</v>
      </c>
      <c r="E24" s="46"/>
      <c r="F24" s="35">
        <f>C24*E24</f>
        <v>0</v>
      </c>
    </row>
    <row r="25" spans="1:6" x14ac:dyDescent="0.2">
      <c r="A25" s="115"/>
      <c r="B25" s="71"/>
      <c r="C25" s="52"/>
      <c r="D25" s="53"/>
      <c r="E25" s="54"/>
      <c r="F25" s="54"/>
    </row>
    <row r="26" spans="1:6" x14ac:dyDescent="0.2">
      <c r="A26" s="116"/>
      <c r="B26" s="70"/>
      <c r="C26" s="55"/>
      <c r="D26" s="49"/>
      <c r="E26" s="50"/>
      <c r="F26" s="48"/>
    </row>
    <row r="27" spans="1:6" x14ac:dyDescent="0.2">
      <c r="A27" s="109">
        <f>COUNT($A$7:A26)+1</f>
        <v>5</v>
      </c>
      <c r="B27" s="40" t="s">
        <v>325</v>
      </c>
      <c r="C27" s="51"/>
      <c r="D27" s="20"/>
      <c r="E27" s="35"/>
      <c r="F27" s="36"/>
    </row>
    <row r="28" spans="1:6" ht="76.5" x14ac:dyDescent="0.2">
      <c r="A28" s="114"/>
      <c r="B28" s="41" t="s">
        <v>113</v>
      </c>
      <c r="C28" s="51"/>
      <c r="D28" s="20"/>
      <c r="E28" s="35"/>
      <c r="F28" s="36"/>
    </row>
    <row r="29" spans="1:6" x14ac:dyDescent="0.2">
      <c r="A29" s="114"/>
      <c r="B29" s="40" t="s">
        <v>326</v>
      </c>
      <c r="C29" s="51"/>
      <c r="D29" s="20"/>
      <c r="E29" s="35"/>
      <c r="F29" s="36"/>
    </row>
    <row r="30" spans="1:6" ht="25.5" x14ac:dyDescent="0.2">
      <c r="A30" s="114"/>
      <c r="B30" s="41" t="s">
        <v>327</v>
      </c>
      <c r="C30" s="51">
        <v>11</v>
      </c>
      <c r="D30" s="37" t="s">
        <v>51</v>
      </c>
      <c r="E30" s="47"/>
      <c r="F30" s="38">
        <f>C30*E30</f>
        <v>0</v>
      </c>
    </row>
    <row r="31" spans="1:6" ht="25.5" x14ac:dyDescent="0.2">
      <c r="A31" s="114"/>
      <c r="B31" s="41" t="s">
        <v>114</v>
      </c>
      <c r="C31" s="51">
        <v>11</v>
      </c>
      <c r="D31" s="37" t="s">
        <v>51</v>
      </c>
      <c r="E31" s="47"/>
      <c r="F31" s="38">
        <f>C31*E31</f>
        <v>0</v>
      </c>
    </row>
    <row r="32" spans="1:6" x14ac:dyDescent="0.2">
      <c r="A32" s="115"/>
      <c r="B32" s="71"/>
      <c r="C32" s="52"/>
      <c r="D32" s="80"/>
      <c r="E32" s="81"/>
      <c r="F32" s="81"/>
    </row>
    <row r="33" spans="1:6" ht="14.25" x14ac:dyDescent="0.2">
      <c r="A33" s="116"/>
      <c r="B33" s="98"/>
      <c r="C33" s="55"/>
      <c r="D33" s="49"/>
      <c r="E33" s="50"/>
      <c r="F33" s="48"/>
    </row>
    <row r="34" spans="1:6" x14ac:dyDescent="0.2">
      <c r="A34" s="109">
        <f>COUNT($A$7:A33)+1</f>
        <v>6</v>
      </c>
      <c r="B34" s="40" t="s">
        <v>92</v>
      </c>
      <c r="C34" s="51"/>
      <c r="D34" s="20"/>
      <c r="E34" s="35"/>
      <c r="F34" s="36"/>
    </row>
    <row r="35" spans="1:6" ht="76.5" x14ac:dyDescent="0.2">
      <c r="A35" s="114"/>
      <c r="B35" s="41" t="s">
        <v>331</v>
      </c>
      <c r="C35" s="51"/>
      <c r="D35" s="20"/>
      <c r="E35" s="35"/>
      <c r="F35" s="36"/>
    </row>
    <row r="36" spans="1:6" ht="14.25" x14ac:dyDescent="0.2">
      <c r="A36" s="114"/>
      <c r="B36" s="72"/>
      <c r="C36" s="51">
        <v>22</v>
      </c>
      <c r="D36" s="37" t="s">
        <v>51</v>
      </c>
      <c r="E36" s="46"/>
      <c r="F36" s="38">
        <f>+E36*C36</f>
        <v>0</v>
      </c>
    </row>
    <row r="37" spans="1:6" ht="14.25" x14ac:dyDescent="0.2">
      <c r="A37" s="115"/>
      <c r="B37" s="99"/>
      <c r="C37" s="52"/>
      <c r="D37" s="80"/>
      <c r="E37" s="54"/>
      <c r="F37" s="81"/>
    </row>
    <row r="38" spans="1:6" x14ac:dyDescent="0.2">
      <c r="A38" s="116"/>
      <c r="B38" s="70"/>
      <c r="C38" s="55"/>
      <c r="D38" s="49"/>
      <c r="E38" s="50"/>
      <c r="F38" s="50"/>
    </row>
    <row r="39" spans="1:6" x14ac:dyDescent="0.2">
      <c r="A39" s="109">
        <f>COUNT($A$7:A38)+1</f>
        <v>7</v>
      </c>
      <c r="B39" s="40" t="s">
        <v>194</v>
      </c>
      <c r="C39" s="51"/>
      <c r="D39" s="20"/>
      <c r="E39" s="35"/>
      <c r="F39" s="35"/>
    </row>
    <row r="40" spans="1:6" ht="51" x14ac:dyDescent="0.2">
      <c r="A40" s="114"/>
      <c r="B40" s="41" t="s">
        <v>98</v>
      </c>
      <c r="C40" s="51"/>
      <c r="D40" s="20"/>
      <c r="E40" s="35"/>
      <c r="F40" s="35"/>
    </row>
    <row r="41" spans="1:6" ht="14.25" x14ac:dyDescent="0.2">
      <c r="A41" s="114"/>
      <c r="B41" s="41"/>
      <c r="C41" s="51">
        <v>1</v>
      </c>
      <c r="D41" s="20" t="s">
        <v>45</v>
      </c>
      <c r="E41" s="46"/>
      <c r="F41" s="35">
        <f>C41*E41</f>
        <v>0</v>
      </c>
    </row>
    <row r="42" spans="1:6" x14ac:dyDescent="0.2">
      <c r="A42" s="115"/>
      <c r="B42" s="71"/>
      <c r="C42" s="52"/>
      <c r="D42" s="53"/>
      <c r="E42" s="54"/>
      <c r="F42" s="54"/>
    </row>
    <row r="43" spans="1:6" x14ac:dyDescent="0.2">
      <c r="A43" s="116"/>
      <c r="B43" s="70"/>
      <c r="C43" s="55"/>
      <c r="D43" s="49"/>
      <c r="E43" s="50"/>
      <c r="F43" s="50"/>
    </row>
    <row r="44" spans="1:6" x14ac:dyDescent="0.2">
      <c r="A44" s="109">
        <f>COUNT($A$7:A43)+1</f>
        <v>8</v>
      </c>
      <c r="B44" s="40" t="s">
        <v>195</v>
      </c>
      <c r="C44" s="51"/>
      <c r="D44" s="20"/>
      <c r="E44" s="35"/>
      <c r="F44" s="35"/>
    </row>
    <row r="45" spans="1:6" ht="63.75" x14ac:dyDescent="0.2">
      <c r="A45" s="114"/>
      <c r="B45" s="41" t="s">
        <v>196</v>
      </c>
      <c r="C45" s="51"/>
      <c r="D45" s="20"/>
      <c r="E45" s="35"/>
      <c r="F45" s="35"/>
    </row>
    <row r="46" spans="1:6" ht="14.25" x14ac:dyDescent="0.2">
      <c r="A46" s="114"/>
      <c r="B46" s="41"/>
      <c r="C46" s="51">
        <v>2</v>
      </c>
      <c r="D46" s="20" t="s">
        <v>45</v>
      </c>
      <c r="E46" s="46"/>
      <c r="F46" s="35">
        <f>C46*E46</f>
        <v>0</v>
      </c>
    </row>
    <row r="47" spans="1:6" x14ac:dyDescent="0.2">
      <c r="A47" s="115"/>
      <c r="B47" s="71"/>
      <c r="C47" s="52"/>
      <c r="D47" s="53"/>
      <c r="E47" s="54"/>
      <c r="F47" s="54"/>
    </row>
    <row r="48" spans="1:6" x14ac:dyDescent="0.2">
      <c r="A48" s="116"/>
      <c r="B48" s="76"/>
      <c r="C48" s="55"/>
      <c r="D48" s="49"/>
      <c r="E48" s="50"/>
      <c r="F48" s="50"/>
    </row>
    <row r="49" spans="1:6" x14ac:dyDescent="0.2">
      <c r="A49" s="109">
        <f>COUNT($A$7:A48)+1</f>
        <v>9</v>
      </c>
      <c r="B49" s="40" t="s">
        <v>25</v>
      </c>
      <c r="C49" s="51"/>
      <c r="D49" s="20"/>
      <c r="E49" s="35"/>
      <c r="F49" s="35"/>
    </row>
    <row r="50" spans="1:6" x14ac:dyDescent="0.2">
      <c r="A50" s="114"/>
      <c r="B50" s="41" t="s">
        <v>24</v>
      </c>
      <c r="C50" s="51"/>
      <c r="D50" s="20"/>
      <c r="E50" s="35"/>
      <c r="F50" s="36"/>
    </row>
    <row r="51" spans="1:6" ht="14.25" x14ac:dyDescent="0.2">
      <c r="A51" s="114"/>
      <c r="B51" s="41"/>
      <c r="C51" s="51">
        <v>6</v>
      </c>
      <c r="D51" s="20" t="s">
        <v>51</v>
      </c>
      <c r="E51" s="46"/>
      <c r="F51" s="35">
        <f>C51*E51</f>
        <v>0</v>
      </c>
    </row>
    <row r="52" spans="1:6" x14ac:dyDescent="0.2">
      <c r="A52" s="115"/>
      <c r="B52" s="71"/>
      <c r="C52" s="52"/>
      <c r="D52" s="53"/>
      <c r="E52" s="54"/>
      <c r="F52" s="54"/>
    </row>
    <row r="53" spans="1:6" x14ac:dyDescent="0.2">
      <c r="A53" s="116"/>
      <c r="B53" s="70"/>
      <c r="C53" s="55"/>
      <c r="D53" s="49"/>
      <c r="E53" s="50"/>
      <c r="F53" s="50"/>
    </row>
    <row r="54" spans="1:6" x14ac:dyDescent="0.2">
      <c r="A54" s="109">
        <f>COUNT($A$7:A53)+1</f>
        <v>10</v>
      </c>
      <c r="B54" s="40" t="s">
        <v>103</v>
      </c>
      <c r="C54" s="51"/>
      <c r="D54" s="20"/>
      <c r="E54" s="35"/>
      <c r="F54" s="36"/>
    </row>
    <row r="55" spans="1:6" ht="51" x14ac:dyDescent="0.2">
      <c r="A55" s="114"/>
      <c r="B55" s="41" t="s">
        <v>171</v>
      </c>
      <c r="C55" s="51"/>
      <c r="D55" s="20"/>
      <c r="E55" s="35"/>
      <c r="F55" s="36"/>
    </row>
    <row r="56" spans="1:6" ht="14.25" x14ac:dyDescent="0.2">
      <c r="A56" s="114"/>
      <c r="B56" s="41" t="s">
        <v>40</v>
      </c>
      <c r="C56" s="51">
        <v>9</v>
      </c>
      <c r="D56" s="20" t="s">
        <v>50</v>
      </c>
      <c r="E56" s="46"/>
      <c r="F56" s="35">
        <f>C56*E56</f>
        <v>0</v>
      </c>
    </row>
    <row r="57" spans="1:6" ht="14.25" x14ac:dyDescent="0.2">
      <c r="A57" s="114"/>
      <c r="B57" s="41" t="s">
        <v>41</v>
      </c>
      <c r="C57" s="51">
        <v>2</v>
      </c>
      <c r="D57" s="20" t="s">
        <v>50</v>
      </c>
      <c r="E57" s="46"/>
      <c r="F57" s="35">
        <f>C57*E57</f>
        <v>0</v>
      </c>
    </row>
    <row r="58" spans="1:6" x14ac:dyDescent="0.2">
      <c r="A58" s="115"/>
      <c r="B58" s="71"/>
      <c r="C58" s="52"/>
      <c r="D58" s="53"/>
      <c r="E58" s="54"/>
      <c r="F58" s="54"/>
    </row>
    <row r="59" spans="1:6" x14ac:dyDescent="0.2">
      <c r="A59" s="116"/>
      <c r="B59" s="70"/>
      <c r="C59" s="55"/>
      <c r="D59" s="49"/>
      <c r="E59" s="50"/>
      <c r="F59" s="50"/>
    </row>
    <row r="60" spans="1:6" x14ac:dyDescent="0.2">
      <c r="A60" s="109">
        <f>COUNT($A$7:A59)+1</f>
        <v>11</v>
      </c>
      <c r="B60" s="40" t="s">
        <v>332</v>
      </c>
      <c r="C60" s="51"/>
      <c r="D60" s="20"/>
      <c r="E60" s="35"/>
      <c r="F60" s="35"/>
    </row>
    <row r="61" spans="1:6" ht="63.75" x14ac:dyDescent="0.2">
      <c r="A61" s="114"/>
      <c r="B61" s="41" t="s">
        <v>333</v>
      </c>
      <c r="C61" s="51"/>
      <c r="D61" s="20"/>
      <c r="E61" s="35"/>
      <c r="F61" s="35"/>
    </row>
    <row r="62" spans="1:6" ht="14.25" x14ac:dyDescent="0.2">
      <c r="A62" s="114"/>
      <c r="B62" s="41"/>
      <c r="C62" s="51">
        <v>2</v>
      </c>
      <c r="D62" s="20" t="s">
        <v>50</v>
      </c>
      <c r="E62" s="46"/>
      <c r="F62" s="35">
        <f>C62*E62</f>
        <v>0</v>
      </c>
    </row>
    <row r="63" spans="1:6" x14ac:dyDescent="0.2">
      <c r="A63" s="115"/>
      <c r="B63" s="71"/>
      <c r="C63" s="52"/>
      <c r="D63" s="53"/>
      <c r="E63" s="54"/>
      <c r="F63" s="54"/>
    </row>
    <row r="64" spans="1:6" x14ac:dyDescent="0.2">
      <c r="A64" s="116"/>
      <c r="B64" s="70"/>
      <c r="C64" s="55"/>
      <c r="D64" s="49"/>
      <c r="E64" s="50"/>
      <c r="F64" s="50"/>
    </row>
    <row r="65" spans="1:6" x14ac:dyDescent="0.2">
      <c r="A65" s="109">
        <f>COUNT($A$7:A64)+1</f>
        <v>12</v>
      </c>
      <c r="B65" s="40" t="s">
        <v>105</v>
      </c>
      <c r="C65" s="51"/>
      <c r="D65" s="20"/>
      <c r="E65" s="35"/>
      <c r="F65" s="35"/>
    </row>
    <row r="66" spans="1:6" ht="76.5" x14ac:dyDescent="0.2">
      <c r="A66" s="114"/>
      <c r="B66" s="41" t="s">
        <v>130</v>
      </c>
      <c r="C66" s="51"/>
      <c r="D66" s="20"/>
      <c r="E66" s="35"/>
      <c r="F66" s="35"/>
    </row>
    <row r="67" spans="1:6" ht="14.25" x14ac:dyDescent="0.2">
      <c r="A67" s="114"/>
      <c r="B67" s="41"/>
      <c r="C67" s="51">
        <v>4</v>
      </c>
      <c r="D67" s="20" t="s">
        <v>50</v>
      </c>
      <c r="E67" s="46"/>
      <c r="F67" s="35">
        <f>C67*E67</f>
        <v>0</v>
      </c>
    </row>
    <row r="68" spans="1:6" x14ac:dyDescent="0.2">
      <c r="A68" s="115"/>
      <c r="B68" s="71"/>
      <c r="C68" s="52"/>
      <c r="D68" s="53"/>
      <c r="E68" s="54"/>
      <c r="F68" s="54"/>
    </row>
    <row r="69" spans="1:6" x14ac:dyDescent="0.2">
      <c r="A69" s="116"/>
      <c r="B69" s="70"/>
      <c r="C69" s="55"/>
      <c r="D69" s="49"/>
      <c r="E69" s="50"/>
      <c r="F69" s="50"/>
    </row>
    <row r="70" spans="1:6" x14ac:dyDescent="0.2">
      <c r="A70" s="109">
        <f>COUNT($A$7:A69)+1</f>
        <v>13</v>
      </c>
      <c r="B70" s="40" t="s">
        <v>106</v>
      </c>
      <c r="C70" s="51"/>
      <c r="D70" s="20"/>
      <c r="E70" s="35"/>
      <c r="F70" s="36"/>
    </row>
    <row r="71" spans="1:6" ht="51" x14ac:dyDescent="0.2">
      <c r="A71" s="114"/>
      <c r="B71" s="41" t="s">
        <v>131</v>
      </c>
      <c r="C71" s="51"/>
      <c r="D71" s="20"/>
      <c r="E71" s="35"/>
      <c r="F71" s="36"/>
    </row>
    <row r="72" spans="1:6" ht="14.25" x14ac:dyDescent="0.2">
      <c r="A72" s="114"/>
      <c r="B72" s="41"/>
      <c r="C72" s="51">
        <v>5</v>
      </c>
      <c r="D72" s="20" t="s">
        <v>50</v>
      </c>
      <c r="E72" s="46"/>
      <c r="F72" s="35">
        <f>C72*E72</f>
        <v>0</v>
      </c>
    </row>
    <row r="73" spans="1:6" x14ac:dyDescent="0.2">
      <c r="A73" s="115"/>
      <c r="B73" s="71"/>
      <c r="C73" s="52"/>
      <c r="D73" s="53"/>
      <c r="E73" s="54"/>
      <c r="F73" s="54"/>
    </row>
    <row r="74" spans="1:6" x14ac:dyDescent="0.2">
      <c r="A74" s="116"/>
      <c r="B74" s="70"/>
      <c r="C74" s="55"/>
      <c r="D74" s="49"/>
      <c r="E74" s="50"/>
      <c r="F74" s="50"/>
    </row>
    <row r="75" spans="1:6" x14ac:dyDescent="0.2">
      <c r="A75" s="109">
        <f>COUNT($A$7:A74)+1</f>
        <v>14</v>
      </c>
      <c r="B75" s="40" t="s">
        <v>26</v>
      </c>
      <c r="C75" s="51"/>
      <c r="D75" s="20"/>
      <c r="E75" s="35"/>
      <c r="F75" s="36"/>
    </row>
    <row r="76" spans="1:6" ht="38.25" x14ac:dyDescent="0.2">
      <c r="A76" s="114"/>
      <c r="B76" s="41" t="s">
        <v>107</v>
      </c>
      <c r="C76" s="51"/>
      <c r="D76" s="20"/>
      <c r="E76" s="35"/>
      <c r="F76" s="36"/>
    </row>
    <row r="77" spans="1:6" ht="14.25" x14ac:dyDescent="0.2">
      <c r="A77" s="114"/>
      <c r="B77" s="41"/>
      <c r="C77" s="51">
        <v>14</v>
      </c>
      <c r="D77" s="20" t="s">
        <v>50</v>
      </c>
      <c r="E77" s="46"/>
      <c r="F77" s="35">
        <f>C77*E77</f>
        <v>0</v>
      </c>
    </row>
    <row r="78" spans="1:6" x14ac:dyDescent="0.2">
      <c r="A78" s="115"/>
      <c r="B78" s="71"/>
      <c r="C78" s="52"/>
      <c r="D78" s="53"/>
      <c r="E78" s="54"/>
      <c r="F78" s="54"/>
    </row>
    <row r="79" spans="1:6" x14ac:dyDescent="0.2">
      <c r="A79" s="116"/>
      <c r="B79" s="70"/>
      <c r="C79" s="55"/>
      <c r="D79" s="49"/>
      <c r="E79" s="50"/>
      <c r="F79" s="50"/>
    </row>
    <row r="80" spans="1:6" x14ac:dyDescent="0.2">
      <c r="A80" s="109">
        <f>COUNT($A$7:A79)+1</f>
        <v>15</v>
      </c>
      <c r="B80" s="40" t="s">
        <v>29</v>
      </c>
      <c r="C80" s="51"/>
      <c r="D80" s="20"/>
      <c r="E80" s="35"/>
      <c r="F80" s="35"/>
    </row>
    <row r="81" spans="1:6" ht="25.5" x14ac:dyDescent="0.2">
      <c r="A81" s="114"/>
      <c r="B81" s="41" t="s">
        <v>334</v>
      </c>
      <c r="C81" s="51"/>
      <c r="D81" s="20"/>
      <c r="E81" s="35"/>
      <c r="F81" s="36"/>
    </row>
    <row r="82" spans="1:6" ht="14.25" x14ac:dyDescent="0.2">
      <c r="A82" s="114"/>
      <c r="B82" s="41"/>
      <c r="C82" s="51">
        <v>7</v>
      </c>
      <c r="D82" s="20" t="s">
        <v>45</v>
      </c>
      <c r="E82" s="46"/>
      <c r="F82" s="35">
        <f>C82*E82</f>
        <v>0</v>
      </c>
    </row>
    <row r="83" spans="1:6" x14ac:dyDescent="0.2">
      <c r="A83" s="115"/>
      <c r="B83" s="71"/>
      <c r="C83" s="52"/>
      <c r="D83" s="53"/>
      <c r="E83" s="54"/>
      <c r="F83" s="54"/>
    </row>
    <row r="84" spans="1:6" x14ac:dyDescent="0.2">
      <c r="A84" s="116"/>
      <c r="B84" s="70"/>
      <c r="C84" s="55"/>
      <c r="D84" s="49"/>
      <c r="E84" s="50"/>
      <c r="F84" s="50"/>
    </row>
    <row r="85" spans="1:6" x14ac:dyDescent="0.2">
      <c r="A85" s="109">
        <f>COUNT($A$7:A84)+1</f>
        <v>16</v>
      </c>
      <c r="B85" s="40" t="s">
        <v>340</v>
      </c>
      <c r="C85" s="51"/>
      <c r="D85" s="20"/>
      <c r="E85" s="35"/>
      <c r="F85" s="36"/>
    </row>
    <row r="86" spans="1:6" ht="25.5" x14ac:dyDescent="0.2">
      <c r="A86" s="114"/>
      <c r="B86" s="41" t="s">
        <v>341</v>
      </c>
      <c r="C86" s="51"/>
      <c r="D86" s="20"/>
      <c r="E86" s="35"/>
      <c r="F86" s="36"/>
    </row>
    <row r="87" spans="1:6" x14ac:dyDescent="0.2">
      <c r="A87" s="114"/>
      <c r="B87" s="41"/>
      <c r="C87" s="51">
        <v>1</v>
      </c>
      <c r="D87" s="20" t="s">
        <v>1</v>
      </c>
      <c r="E87" s="46"/>
      <c r="F87" s="35">
        <f>C87*E87</f>
        <v>0</v>
      </c>
    </row>
    <row r="88" spans="1:6" x14ac:dyDescent="0.2">
      <c r="A88" s="115"/>
      <c r="B88" s="71"/>
      <c r="C88" s="52"/>
      <c r="D88" s="53"/>
      <c r="E88" s="54"/>
      <c r="F88" s="54"/>
    </row>
    <row r="89" spans="1:6" x14ac:dyDescent="0.2">
      <c r="A89" s="116"/>
      <c r="B89" s="70"/>
      <c r="C89" s="55"/>
      <c r="D89" s="49"/>
      <c r="E89" s="50"/>
      <c r="F89" s="50"/>
    </row>
    <row r="90" spans="1:6" x14ac:dyDescent="0.2">
      <c r="A90" s="109">
        <f>COUNT($A$7:A89)+1</f>
        <v>17</v>
      </c>
      <c r="B90" s="40" t="s">
        <v>342</v>
      </c>
      <c r="C90" s="51"/>
      <c r="D90" s="20"/>
      <c r="E90" s="35"/>
      <c r="F90" s="35"/>
    </row>
    <row r="91" spans="1:6" x14ac:dyDescent="0.2">
      <c r="A91" s="114"/>
      <c r="B91" s="41" t="s">
        <v>343</v>
      </c>
      <c r="C91" s="51"/>
      <c r="D91" s="20"/>
      <c r="E91" s="35"/>
      <c r="F91" s="36"/>
    </row>
    <row r="92" spans="1:6" x14ac:dyDescent="0.2">
      <c r="A92" s="114"/>
      <c r="B92" s="41"/>
      <c r="C92" s="51">
        <v>1</v>
      </c>
      <c r="D92" s="20" t="s">
        <v>1</v>
      </c>
      <c r="E92" s="46"/>
      <c r="F92" s="35">
        <f>C92*E92</f>
        <v>0</v>
      </c>
    </row>
    <row r="93" spans="1:6" x14ac:dyDescent="0.2">
      <c r="A93" s="115"/>
      <c r="B93" s="71"/>
      <c r="C93" s="52"/>
      <c r="D93" s="53"/>
      <c r="E93" s="54"/>
      <c r="F93" s="54"/>
    </row>
    <row r="94" spans="1:6" x14ac:dyDescent="0.2">
      <c r="A94" s="116"/>
      <c r="B94" s="70"/>
      <c r="C94" s="55"/>
      <c r="D94" s="165"/>
      <c r="E94" s="166"/>
      <c r="F94" s="166"/>
    </row>
    <row r="95" spans="1:6" ht="25.5" x14ac:dyDescent="0.2">
      <c r="A95" s="109">
        <f>COUNT($A$7:A94)+1</f>
        <v>18</v>
      </c>
      <c r="B95" s="40" t="s">
        <v>344</v>
      </c>
      <c r="C95" s="51"/>
      <c r="D95" s="37"/>
      <c r="E95" s="38"/>
      <c r="F95" s="38"/>
    </row>
    <row r="96" spans="1:6" ht="38.25" x14ac:dyDescent="0.2">
      <c r="A96" s="114"/>
      <c r="B96" s="41" t="s">
        <v>345</v>
      </c>
      <c r="C96" s="51"/>
      <c r="D96" s="37"/>
      <c r="E96" s="38"/>
      <c r="F96" s="38"/>
    </row>
    <row r="97" spans="1:6" ht="14.25" x14ac:dyDescent="0.2">
      <c r="A97" s="114"/>
      <c r="B97" s="41" t="s">
        <v>349</v>
      </c>
      <c r="C97" s="51">
        <v>7</v>
      </c>
      <c r="D97" s="37" t="s">
        <v>45</v>
      </c>
      <c r="E97" s="47"/>
      <c r="F97" s="38">
        <f>+E97*C97</f>
        <v>0</v>
      </c>
    </row>
    <row r="98" spans="1:6" x14ac:dyDescent="0.2">
      <c r="A98" s="115"/>
      <c r="B98" s="71"/>
      <c r="C98" s="52"/>
      <c r="D98" s="80"/>
      <c r="E98" s="81"/>
      <c r="F98" s="81"/>
    </row>
    <row r="99" spans="1:6" x14ac:dyDescent="0.2">
      <c r="A99" s="116"/>
      <c r="B99" s="76"/>
      <c r="C99" s="31"/>
      <c r="D99" s="32"/>
      <c r="E99" s="33"/>
      <c r="F99" s="31"/>
    </row>
    <row r="100" spans="1:6" x14ac:dyDescent="0.2">
      <c r="A100" s="109">
        <f>COUNT($A$7:A99)+1</f>
        <v>19</v>
      </c>
      <c r="B100" s="40" t="s">
        <v>36</v>
      </c>
      <c r="C100" s="36"/>
      <c r="D100" s="20"/>
      <c r="E100" s="64"/>
      <c r="F100" s="36"/>
    </row>
    <row r="101" spans="1:6" ht="76.5" x14ac:dyDescent="0.2">
      <c r="A101" s="112"/>
      <c r="B101" s="41" t="s">
        <v>110</v>
      </c>
      <c r="C101" s="36"/>
      <c r="D101" s="20"/>
      <c r="E101" s="35"/>
      <c r="F101" s="36"/>
    </row>
    <row r="102" spans="1:6" x14ac:dyDescent="0.2">
      <c r="A102" s="109"/>
      <c r="B102" s="103"/>
      <c r="C102" s="65"/>
      <c r="D102" s="66">
        <v>0.05</v>
      </c>
      <c r="E102" s="36"/>
      <c r="F102" s="35">
        <f>SUM(F9:F101)*D102</f>
        <v>0</v>
      </c>
    </row>
    <row r="103" spans="1:6" x14ac:dyDescent="0.2">
      <c r="A103" s="111"/>
      <c r="B103" s="104"/>
      <c r="C103" s="105"/>
      <c r="D103" s="106"/>
      <c r="E103" s="67"/>
      <c r="F103" s="54"/>
    </row>
    <row r="104" spans="1:6" x14ac:dyDescent="0.2">
      <c r="A104" s="112"/>
      <c r="B104" s="41"/>
      <c r="C104" s="36"/>
      <c r="D104" s="20"/>
      <c r="E104" s="36"/>
      <c r="F104" s="36"/>
    </row>
    <row r="105" spans="1:6" x14ac:dyDescent="0.2">
      <c r="A105" s="109">
        <f>COUNT($A$7:A103)+1</f>
        <v>20</v>
      </c>
      <c r="B105" s="40" t="s">
        <v>111</v>
      </c>
      <c r="C105" s="36"/>
      <c r="D105" s="20"/>
      <c r="E105" s="36"/>
      <c r="F105" s="36"/>
    </row>
    <row r="106" spans="1:6" ht="38.25" x14ac:dyDescent="0.2">
      <c r="A106" s="112"/>
      <c r="B106" s="41" t="s">
        <v>38</v>
      </c>
      <c r="C106" s="65"/>
      <c r="D106" s="66">
        <v>0.1</v>
      </c>
      <c r="E106" s="36"/>
      <c r="F106" s="35">
        <f>SUM(F9:F101)*D106</f>
        <v>0</v>
      </c>
    </row>
    <row r="107" spans="1:6" x14ac:dyDescent="0.2">
      <c r="A107" s="117"/>
      <c r="B107" s="73"/>
      <c r="C107" s="36"/>
      <c r="D107" s="20"/>
      <c r="E107" s="64"/>
      <c r="F107" s="36"/>
    </row>
    <row r="108" spans="1:6" x14ac:dyDescent="0.2">
      <c r="A108" s="42"/>
      <c r="B108" s="74" t="s">
        <v>2</v>
      </c>
      <c r="C108" s="43"/>
      <c r="D108" s="44"/>
      <c r="E108" s="45" t="s">
        <v>49</v>
      </c>
      <c r="F108" s="45">
        <f>SUM(F9:F107)</f>
        <v>0</v>
      </c>
    </row>
  </sheetData>
  <sheetProtection algorithmName="SHA-512" hashValue="8EsgvU7zpoq3j6VFxykW/F8/Wogvhg69RoxCDTbelJE2B8PyRkImuV+V39MmsaVEQkjeG8qC6Y3HF8B9fUkQRA==" saltValue="UffjucW0zgOmJBAWIjHf8A==" spinCount="100000" sheet="1" objects="1" scenarios="1"/>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7" zoomScaleNormal="100" zoomScaleSheetLayoutView="70" workbookViewId="0">
      <selection activeCell="E19" sqref="E19"/>
    </sheetView>
  </sheetViews>
  <sheetFormatPr defaultColWidth="9.140625" defaultRowHeight="12.75" x14ac:dyDescent="0.2"/>
  <cols>
    <col min="1" max="1" width="5.7109375" style="26" customWidth="1"/>
    <col min="2" max="2" width="46.42578125" style="75"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t="s">
        <v>304</v>
      </c>
      <c r="B1" s="68" t="s">
        <v>6</v>
      </c>
      <c r="C1" s="26"/>
      <c r="D1" s="27"/>
    </row>
    <row r="2" spans="1:6" x14ac:dyDescent="0.2">
      <c r="A2" s="25" t="s">
        <v>448</v>
      </c>
      <c r="B2" s="68" t="s">
        <v>7</v>
      </c>
      <c r="C2" s="26"/>
      <c r="D2" s="27"/>
    </row>
    <row r="3" spans="1:6" x14ac:dyDescent="0.2">
      <c r="A3" s="25" t="s">
        <v>353</v>
      </c>
      <c r="B3" s="68" t="s">
        <v>350</v>
      </c>
      <c r="C3" s="26"/>
      <c r="D3" s="27"/>
    </row>
    <row r="4" spans="1:6" x14ac:dyDescent="0.2">
      <c r="A4" s="25"/>
      <c r="B4" s="68" t="s">
        <v>321</v>
      </c>
      <c r="C4" s="26"/>
      <c r="D4" s="27"/>
    </row>
    <row r="5" spans="1:6" ht="76.5" x14ac:dyDescent="0.2">
      <c r="A5" s="125" t="s">
        <v>0</v>
      </c>
      <c r="B5" s="126" t="s">
        <v>42</v>
      </c>
      <c r="C5" s="127" t="s">
        <v>8</v>
      </c>
      <c r="D5" s="127" t="s">
        <v>9</v>
      </c>
      <c r="E5" s="128" t="s">
        <v>46</v>
      </c>
      <c r="F5" s="128" t="s">
        <v>47</v>
      </c>
    </row>
    <row r="6" spans="1:6" x14ac:dyDescent="0.2">
      <c r="A6" s="108">
        <v>1</v>
      </c>
      <c r="B6" s="69"/>
      <c r="C6" s="31"/>
      <c r="D6" s="32"/>
      <c r="E6" s="33"/>
      <c r="F6" s="31"/>
    </row>
    <row r="7" spans="1:6" x14ac:dyDescent="0.2">
      <c r="A7" s="109">
        <f>COUNT(A6+1)</f>
        <v>1</v>
      </c>
      <c r="B7" s="169" t="s">
        <v>10</v>
      </c>
      <c r="C7" s="131"/>
      <c r="D7" s="17"/>
      <c r="E7" s="133"/>
      <c r="F7" s="133"/>
    </row>
    <row r="8" spans="1:6" ht="38.25" x14ac:dyDescent="0.2">
      <c r="A8" s="109"/>
      <c r="B8" s="123" t="s">
        <v>53</v>
      </c>
      <c r="C8" s="131"/>
      <c r="D8" s="17"/>
      <c r="E8" s="133"/>
      <c r="F8" s="133"/>
    </row>
    <row r="9" spans="1:6" ht="14.25" x14ac:dyDescent="0.2">
      <c r="A9" s="109"/>
      <c r="B9" s="123"/>
      <c r="C9" s="164">
        <v>1</v>
      </c>
      <c r="D9" s="17" t="s">
        <v>45</v>
      </c>
      <c r="E9" s="46"/>
      <c r="F9" s="133">
        <f>C9*E9</f>
        <v>0</v>
      </c>
    </row>
    <row r="10" spans="1:6" x14ac:dyDescent="0.2">
      <c r="A10" s="109"/>
      <c r="B10" s="123"/>
      <c r="C10" s="164"/>
      <c r="D10" s="17"/>
      <c r="E10" s="35"/>
      <c r="F10" s="133"/>
    </row>
    <row r="11" spans="1:6" x14ac:dyDescent="0.2">
      <c r="A11" s="116"/>
      <c r="B11" s="70"/>
      <c r="C11" s="55"/>
      <c r="D11" s="49"/>
      <c r="E11" s="50"/>
      <c r="F11" s="50"/>
    </row>
    <row r="12" spans="1:6" x14ac:dyDescent="0.2">
      <c r="A12" s="109">
        <f>COUNT($A$7:A11)+1</f>
        <v>2</v>
      </c>
      <c r="B12" s="40" t="s">
        <v>340</v>
      </c>
      <c r="C12" s="51"/>
      <c r="D12" s="20"/>
      <c r="E12" s="35"/>
      <c r="F12" s="36"/>
    </row>
    <row r="13" spans="1:6" ht="25.5" x14ac:dyDescent="0.2">
      <c r="A13" s="114"/>
      <c r="B13" s="41" t="s">
        <v>341</v>
      </c>
      <c r="C13" s="51"/>
      <c r="D13" s="20"/>
      <c r="E13" s="35"/>
      <c r="F13" s="36"/>
    </row>
    <row r="14" spans="1:6" x14ac:dyDescent="0.2">
      <c r="A14" s="114"/>
      <c r="B14" s="41"/>
      <c r="C14" s="51">
        <v>1</v>
      </c>
      <c r="D14" s="20" t="s">
        <v>1</v>
      </c>
      <c r="E14" s="46"/>
      <c r="F14" s="35">
        <f>C14*E14</f>
        <v>0</v>
      </c>
    </row>
    <row r="15" spans="1:6" x14ac:dyDescent="0.2">
      <c r="A15" s="115"/>
      <c r="B15" s="71"/>
      <c r="C15" s="52"/>
      <c r="D15" s="53"/>
      <c r="E15" s="54"/>
      <c r="F15" s="54"/>
    </row>
    <row r="16" spans="1:6" x14ac:dyDescent="0.2">
      <c r="A16" s="116"/>
      <c r="B16" s="70"/>
      <c r="C16" s="55"/>
      <c r="D16" s="49"/>
      <c r="E16" s="50"/>
      <c r="F16" s="50"/>
    </row>
    <row r="17" spans="1:6" x14ac:dyDescent="0.2">
      <c r="A17" s="109">
        <f>COUNT($A$7:A16)+1</f>
        <v>3</v>
      </c>
      <c r="B17" s="40" t="s">
        <v>342</v>
      </c>
      <c r="C17" s="51"/>
      <c r="D17" s="20"/>
      <c r="E17" s="35"/>
      <c r="F17" s="35"/>
    </row>
    <row r="18" spans="1:6" x14ac:dyDescent="0.2">
      <c r="A18" s="114"/>
      <c r="B18" s="41" t="s">
        <v>343</v>
      </c>
      <c r="C18" s="51"/>
      <c r="D18" s="20"/>
      <c r="E18" s="35"/>
      <c r="F18" s="36"/>
    </row>
    <row r="19" spans="1:6" x14ac:dyDescent="0.2">
      <c r="A19" s="114"/>
      <c r="B19" s="41"/>
      <c r="C19" s="51">
        <v>1</v>
      </c>
      <c r="D19" s="20" t="s">
        <v>1</v>
      </c>
      <c r="E19" s="46"/>
      <c r="F19" s="35">
        <f>C19*E19</f>
        <v>0</v>
      </c>
    </row>
    <row r="20" spans="1:6" x14ac:dyDescent="0.2">
      <c r="A20" s="115"/>
      <c r="B20" s="71"/>
      <c r="C20" s="52"/>
      <c r="D20" s="53"/>
      <c r="E20" s="54"/>
      <c r="F20" s="54"/>
    </row>
    <row r="21" spans="1:6" x14ac:dyDescent="0.2">
      <c r="A21" s="116"/>
      <c r="B21" s="70"/>
      <c r="C21" s="55"/>
      <c r="D21" s="165"/>
      <c r="E21" s="166"/>
      <c r="F21" s="166"/>
    </row>
    <row r="22" spans="1:6" ht="25.5" x14ac:dyDescent="0.2">
      <c r="A22" s="109">
        <f>COUNT($A$7:A21)+1</f>
        <v>4</v>
      </c>
      <c r="B22" s="40" t="s">
        <v>344</v>
      </c>
      <c r="C22" s="51"/>
      <c r="D22" s="37"/>
      <c r="E22" s="38"/>
      <c r="F22" s="38"/>
    </row>
    <row r="23" spans="1:6" ht="38.25" x14ac:dyDescent="0.2">
      <c r="A23" s="114"/>
      <c r="B23" s="41" t="s">
        <v>345</v>
      </c>
      <c r="C23" s="51"/>
      <c r="D23" s="37"/>
      <c r="E23" s="38"/>
      <c r="F23" s="38"/>
    </row>
    <row r="24" spans="1:6" ht="14.25" x14ac:dyDescent="0.2">
      <c r="A24" s="114"/>
      <c r="B24" s="41" t="s">
        <v>349</v>
      </c>
      <c r="C24" s="51">
        <v>1</v>
      </c>
      <c r="D24" s="37" t="s">
        <v>45</v>
      </c>
      <c r="E24" s="47"/>
      <c r="F24" s="38">
        <f>+E24*C24</f>
        <v>0</v>
      </c>
    </row>
    <row r="25" spans="1:6" x14ac:dyDescent="0.2">
      <c r="A25" s="115"/>
      <c r="B25" s="71"/>
      <c r="C25" s="52"/>
      <c r="D25" s="80"/>
      <c r="E25" s="81"/>
      <c r="F25" s="81"/>
    </row>
    <row r="26" spans="1:6" x14ac:dyDescent="0.2">
      <c r="A26" s="116"/>
      <c r="B26" s="76"/>
      <c r="C26" s="31"/>
      <c r="D26" s="32"/>
      <c r="E26" s="33"/>
      <c r="F26" s="31"/>
    </row>
    <row r="27" spans="1:6" x14ac:dyDescent="0.2">
      <c r="A27" s="109">
        <f>COUNT($A$7:A26)+1</f>
        <v>5</v>
      </c>
      <c r="B27" s="40" t="s">
        <v>36</v>
      </c>
      <c r="C27" s="36"/>
      <c r="D27" s="20"/>
      <c r="E27" s="64"/>
      <c r="F27" s="36"/>
    </row>
    <row r="28" spans="1:6" ht="76.5" x14ac:dyDescent="0.2">
      <c r="A28" s="112"/>
      <c r="B28" s="41" t="s">
        <v>110</v>
      </c>
      <c r="C28" s="36"/>
      <c r="D28" s="20"/>
      <c r="E28" s="35"/>
      <c r="F28" s="36"/>
    </row>
    <row r="29" spans="1:6" x14ac:dyDescent="0.2">
      <c r="A29" s="109"/>
      <c r="B29" s="103"/>
      <c r="C29" s="65"/>
      <c r="D29" s="66">
        <v>0.05</v>
      </c>
      <c r="E29" s="36"/>
      <c r="F29" s="35">
        <f>SUM(F9:F28)*D29</f>
        <v>0</v>
      </c>
    </row>
    <row r="30" spans="1:6" x14ac:dyDescent="0.2">
      <c r="A30" s="111"/>
      <c r="B30" s="104"/>
      <c r="C30" s="105"/>
      <c r="D30" s="106"/>
      <c r="E30" s="67"/>
      <c r="F30" s="54"/>
    </row>
    <row r="31" spans="1:6" x14ac:dyDescent="0.2">
      <c r="A31" s="112"/>
      <c r="B31" s="41"/>
      <c r="C31" s="36"/>
      <c r="D31" s="20"/>
      <c r="E31" s="36"/>
      <c r="F31" s="36"/>
    </row>
    <row r="32" spans="1:6" x14ac:dyDescent="0.2">
      <c r="A32" s="109">
        <f>COUNT($A$7:A30)+1</f>
        <v>6</v>
      </c>
      <c r="B32" s="40" t="s">
        <v>111</v>
      </c>
      <c r="C32" s="36"/>
      <c r="D32" s="20"/>
      <c r="E32" s="36"/>
      <c r="F32" s="36"/>
    </row>
    <row r="33" spans="1:6" ht="38.25" x14ac:dyDescent="0.2">
      <c r="A33" s="112"/>
      <c r="B33" s="41" t="s">
        <v>38</v>
      </c>
      <c r="C33" s="65"/>
      <c r="D33" s="66">
        <v>0.1</v>
      </c>
      <c r="E33" s="36"/>
      <c r="F33" s="35">
        <f>SUM(F9:F28)*D33</f>
        <v>0</v>
      </c>
    </row>
    <row r="34" spans="1:6" x14ac:dyDescent="0.2">
      <c r="A34" s="117"/>
      <c r="B34" s="73"/>
      <c r="C34" s="36"/>
      <c r="D34" s="20"/>
      <c r="E34" s="64"/>
      <c r="F34" s="36"/>
    </row>
    <row r="35" spans="1:6" x14ac:dyDescent="0.2">
      <c r="A35" s="42"/>
      <c r="B35" s="74" t="s">
        <v>2</v>
      </c>
      <c r="C35" s="43"/>
      <c r="D35" s="44"/>
      <c r="E35" s="45" t="s">
        <v>49</v>
      </c>
      <c r="F35" s="45">
        <f>SUM(F9:F34)</f>
        <v>0</v>
      </c>
    </row>
  </sheetData>
  <sheetProtection algorithmName="SHA-512" hashValue="AMWy583Ngh8jMH6tzkx+FOvBL6wrZ2a8L3csfX/UoWTH4NpkkMYdr2R6wSIufeEsLxjpXAy2c4PzTwaAl87veQ==" saltValue="wF+PVoi+sws08HPT8HUrFA==" spinCount="100000" sheet="1" objects="1" scenarios="1"/>
  <pageMargins left="0.70866141732283472" right="0.26041666666666669" top="0.74803149606299213" bottom="0.74803149606299213" header="0.31496062992125984" footer="0.31496062992125984"/>
  <pageSetup paperSize="9" orientation="portrait" r:id="rId1"/>
  <headerFooter>
    <oddHeader>&amp;L&amp;9ENERGETIKA LJUBLJANA d.o.o.&amp;R&amp;9JPE-SIR-162/22</oddHeader>
    <oddFooter>&amp;C&amp;9&amp;P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14</vt:i4>
      </vt:variant>
      <vt:variant>
        <vt:lpstr>Imenovani obsegi</vt:lpstr>
      </vt:variant>
      <vt:variant>
        <vt:i4>19</vt:i4>
      </vt:variant>
    </vt:vector>
  </HeadingPairs>
  <TitlesOfParts>
    <vt:vector size="33" baseType="lpstr">
      <vt:lpstr>Skupna rekapitulacija</vt:lpstr>
      <vt:lpstr>Rekapitulacija_VO_GD</vt:lpstr>
      <vt:lpstr>Vrocevod_T-2600_GD</vt:lpstr>
      <vt:lpstr>Jašek št. 176</vt:lpstr>
      <vt:lpstr>Kineta</vt:lpstr>
      <vt:lpstr>Rekapitulacija PO GD</vt:lpstr>
      <vt:lpstr>N 13130 PE 160_GD</vt:lpstr>
      <vt:lpstr>N 13132 PE 63_GD</vt:lpstr>
      <vt:lpstr>N 13131 PE 63_GD</vt:lpstr>
      <vt:lpstr>Rekapitulacija_VO_GD Pod ježami</vt:lpstr>
      <vt:lpstr>Vrocevod_T131_GD</vt:lpstr>
      <vt:lpstr>Vrocevod_T131_do objekta_GD</vt:lpstr>
      <vt:lpstr>Rekapitulacija_VO_GD OŠ Koseze</vt:lpstr>
      <vt:lpstr>Vrocevod_P4855_GD</vt:lpstr>
      <vt:lpstr>'Jašek št. 176'!Področje_tiskanja</vt:lpstr>
      <vt:lpstr>Kineta!Področje_tiskanja</vt:lpstr>
      <vt:lpstr>'Rekapitulacija PO GD'!Področje_tiskanja</vt:lpstr>
      <vt:lpstr>Rekapitulacija_VO_GD!Področje_tiskanja</vt:lpstr>
      <vt:lpstr>'Rekapitulacija_VO_GD OŠ Koseze'!Področje_tiskanja</vt:lpstr>
      <vt:lpstr>'Rekapitulacija_VO_GD Pod ježami'!Področje_tiskanja</vt:lpstr>
      <vt:lpstr>'Skupna rekapitulacija'!Področje_tiskanja</vt:lpstr>
      <vt:lpstr>Vrocevod_P4855_GD!Področje_tiskanja</vt:lpstr>
      <vt:lpstr>'Vrocevod_T131_do objekta_GD'!Področje_tiskanja</vt:lpstr>
      <vt:lpstr>Vrocevod_T131_GD!Področje_tiskanja</vt:lpstr>
      <vt:lpstr>'Vrocevod_T-2600_GD'!Področje_tiskanja</vt:lpstr>
      <vt:lpstr>'Jašek št. 176'!Tiskanje_naslovov</vt:lpstr>
      <vt:lpstr>Kineta!Tiskanje_naslovov</vt:lpstr>
      <vt:lpstr>'N 13130 PE 160_GD'!Tiskanje_naslovov</vt:lpstr>
      <vt:lpstr>'N 13132 PE 63_GD'!Tiskanje_naslovov</vt:lpstr>
      <vt:lpstr>Vrocevod_P4855_GD!Tiskanje_naslovov</vt:lpstr>
      <vt:lpstr>'Vrocevod_T131_do objekta_GD'!Tiskanje_naslovov</vt:lpstr>
      <vt:lpstr>Vrocevod_T131_GD!Tiskanje_naslovov</vt:lpstr>
      <vt:lpstr>'Vrocevod_T-2600_GD'!Tiskanje_naslovov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test</cp:lastModifiedBy>
  <cp:lastPrinted>2022-05-05T09:40:14Z</cp:lastPrinted>
  <dcterms:created xsi:type="dcterms:W3CDTF">1999-05-03T05:58:28Z</dcterms:created>
  <dcterms:modified xsi:type="dcterms:W3CDTF">2022-05-19T10:28:01Z</dcterms:modified>
</cp:coreProperties>
</file>