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DD_javna_narocila\razno\Dobrova_ČN_K11402\PZI_6C16027-30_projekt še ni revidiran\100_popisi del\informativni-razpis\"/>
    </mc:Choice>
  </mc:AlternateContent>
  <bookViews>
    <workbookView xWindow="465" yWindow="270" windowWidth="10515" windowHeight="14130" tabRatio="609" activeTab="1"/>
  </bookViews>
  <sheets>
    <sheet name="R-objekt" sheetId="2" r:id="rId1"/>
    <sheet name="popis" sheetId="26" r:id="rId2"/>
  </sheets>
  <definedNames>
    <definedName name="_xlnm.Print_Area" localSheetId="1">popis!$A$1:$G$447</definedName>
    <definedName name="_xlnm.Print_Titles" localSheetId="1">popis!$1:$4</definedName>
  </definedNames>
  <calcPr calcId="162913"/>
</workbook>
</file>

<file path=xl/calcChain.xml><?xml version="1.0" encoding="utf-8"?>
<calcChain xmlns="http://schemas.openxmlformats.org/spreadsheetml/2006/main">
  <c r="E229" i="26" l="1"/>
  <c r="G229" i="26" s="1"/>
  <c r="E226" i="26"/>
  <c r="G226" i="26" s="1"/>
  <c r="E220" i="26" l="1"/>
  <c r="G220" i="26" s="1"/>
  <c r="E219" i="26"/>
  <c r="G219" i="26"/>
  <c r="E218" i="26"/>
  <c r="E277" i="26"/>
  <c r="G277" i="26"/>
  <c r="E48" i="26"/>
  <c r="G48" i="26" s="1"/>
  <c r="E272" i="26"/>
  <c r="E109" i="26"/>
  <c r="G109" i="26"/>
  <c r="E106" i="26"/>
  <c r="G106" i="26" s="1"/>
  <c r="D223" i="26"/>
  <c r="E223" i="26" s="1"/>
  <c r="G223" i="26" s="1"/>
  <c r="E222" i="26"/>
  <c r="E43" i="26"/>
  <c r="G43" i="26"/>
  <c r="E347" i="26"/>
  <c r="G347" i="26" s="1"/>
  <c r="D437" i="26"/>
  <c r="E437" i="26"/>
  <c r="G437" i="26" s="1"/>
  <c r="E441" i="26"/>
  <c r="G441" i="26" s="1"/>
  <c r="D444" i="26"/>
  <c r="E444" i="26" s="1"/>
  <c r="G444" i="26" s="1"/>
  <c r="D445" i="26"/>
  <c r="E445" i="26"/>
  <c r="G445" i="26" s="1"/>
  <c r="E341" i="26"/>
  <c r="G341" i="26" s="1"/>
  <c r="E290" i="26"/>
  <c r="G290" i="26" s="1"/>
  <c r="E289" i="26"/>
  <c r="D264" i="26"/>
  <c r="E264" i="26"/>
  <c r="G264" i="26" s="1"/>
  <c r="D258" i="26"/>
  <c r="E258" i="26" s="1"/>
  <c r="G258" i="26" s="1"/>
  <c r="D425" i="26"/>
  <c r="E425" i="26"/>
  <c r="G425" i="26" s="1"/>
  <c r="E316" i="26"/>
  <c r="G316" i="26" s="1"/>
  <c r="E312" i="26"/>
  <c r="D384" i="26"/>
  <c r="E384" i="26"/>
  <c r="G384" i="26" s="1"/>
  <c r="D381" i="26"/>
  <c r="E381" i="26" s="1"/>
  <c r="G381" i="26" s="1"/>
  <c r="E365" i="26"/>
  <c r="G365" i="26" s="1"/>
  <c r="E216" i="26"/>
  <c r="G216" i="26"/>
  <c r="E214" i="26"/>
  <c r="E212" i="26"/>
  <c r="G212" i="26" s="1"/>
  <c r="E211" i="26"/>
  <c r="G211" i="26"/>
  <c r="E210" i="26"/>
  <c r="D197" i="26"/>
  <c r="E197" i="26"/>
  <c r="G197" i="26"/>
  <c r="D193" i="26"/>
  <c r="E193" i="26" s="1"/>
  <c r="G193" i="26" s="1"/>
  <c r="D186" i="26"/>
  <c r="E186" i="26"/>
  <c r="G186" i="26" s="1"/>
  <c r="D183" i="26"/>
  <c r="E183" i="26" s="1"/>
  <c r="G183" i="26" s="1"/>
  <c r="D145" i="26"/>
  <c r="E145" i="26"/>
  <c r="G145" i="26" s="1"/>
  <c r="D148" i="26"/>
  <c r="E148" i="26" s="1"/>
  <c r="G148" i="26" s="1"/>
  <c r="E147" i="26"/>
  <c r="E97" i="26"/>
  <c r="G97" i="26" s="1"/>
  <c r="E96" i="26"/>
  <c r="D142" i="26"/>
  <c r="E142" i="26"/>
  <c r="G142" i="26" s="1"/>
  <c r="E88" i="26"/>
  <c r="G88" i="26" s="1"/>
  <c r="D38" i="26"/>
  <c r="E38" i="26" s="1"/>
  <c r="G38" i="26" s="1"/>
  <c r="D33" i="26"/>
  <c r="E33" i="26"/>
  <c r="G33" i="26" s="1"/>
  <c r="D28" i="26"/>
  <c r="E174" i="26"/>
  <c r="G174" i="26"/>
  <c r="E177" i="26"/>
  <c r="G177" i="26" s="1"/>
  <c r="E250" i="26"/>
  <c r="G250" i="26"/>
  <c r="E402" i="26"/>
  <c r="G402" i="26" s="1"/>
  <c r="E281" i="26"/>
  <c r="G281" i="26" s="1"/>
  <c r="E168" i="26"/>
  <c r="G168" i="26"/>
  <c r="E171" i="26"/>
  <c r="G171" i="26" s="1"/>
  <c r="E52" i="26"/>
  <c r="G52" i="26" s="1"/>
  <c r="E35" i="26"/>
  <c r="E19" i="26"/>
  <c r="G19" i="26"/>
  <c r="E23" i="26"/>
  <c r="G23" i="26" s="1"/>
  <c r="E130" i="26"/>
  <c r="G130" i="26"/>
  <c r="E129" i="26"/>
  <c r="E439" i="26"/>
  <c r="E443" i="26"/>
  <c r="E17" i="26"/>
  <c r="E21" i="26"/>
  <c r="E25" i="26"/>
  <c r="E30" i="26"/>
  <c r="E40" i="26"/>
  <c r="E45" i="26"/>
  <c r="E50" i="26"/>
  <c r="E54" i="26"/>
  <c r="E56" i="26"/>
  <c r="G56" i="26"/>
  <c r="E58" i="26"/>
  <c r="E61" i="26"/>
  <c r="E63" i="26"/>
  <c r="G63" i="26"/>
  <c r="E65" i="26"/>
  <c r="E67" i="26"/>
  <c r="G67" i="26"/>
  <c r="E69" i="26"/>
  <c r="E70" i="26"/>
  <c r="G70" i="26" s="1"/>
  <c r="E72" i="26"/>
  <c r="E87" i="26"/>
  <c r="E90" i="26"/>
  <c r="E93" i="26"/>
  <c r="E99" i="26"/>
  <c r="E102" i="26"/>
  <c r="E105" i="26"/>
  <c r="E108" i="26"/>
  <c r="E111" i="26"/>
  <c r="E114" i="26"/>
  <c r="E117" i="26"/>
  <c r="E120" i="26"/>
  <c r="E126" i="26"/>
  <c r="E132" i="26"/>
  <c r="E133" i="26"/>
  <c r="G133" i="26" s="1"/>
  <c r="E135" i="26"/>
  <c r="E136" i="26"/>
  <c r="G136" i="26" s="1"/>
  <c r="E138" i="26"/>
  <c r="E139" i="26"/>
  <c r="G139" i="26" s="1"/>
  <c r="E141" i="26"/>
  <c r="E144" i="26"/>
  <c r="E160" i="26"/>
  <c r="E161" i="26"/>
  <c r="E162" i="26"/>
  <c r="E165" i="26"/>
  <c r="E166" i="26"/>
  <c r="E167" i="26"/>
  <c r="E170" i="26"/>
  <c r="E173" i="26"/>
  <c r="E176" i="26"/>
  <c r="E179" i="26"/>
  <c r="E185" i="26"/>
  <c r="E188" i="26"/>
  <c r="E191" i="26"/>
  <c r="E195" i="26"/>
  <c r="E200" i="26"/>
  <c r="G200" i="26" s="1"/>
  <c r="E203" i="26"/>
  <c r="G203" i="26"/>
  <c r="E204" i="26"/>
  <c r="G204" i="26" s="1"/>
  <c r="E205" i="26"/>
  <c r="G205" i="26"/>
  <c r="E207" i="26"/>
  <c r="E225" i="26"/>
  <c r="E228" i="26"/>
  <c r="E244" i="26"/>
  <c r="E252" i="26"/>
  <c r="E260" i="26"/>
  <c r="E266" i="26"/>
  <c r="E279" i="26"/>
  <c r="E283" i="26"/>
  <c r="E284" i="26"/>
  <c r="G284" i="26" s="1"/>
  <c r="E286" i="26"/>
  <c r="E287" i="26"/>
  <c r="G287" i="26"/>
  <c r="E292" i="26"/>
  <c r="E293" i="26"/>
  <c r="G293" i="26" s="1"/>
  <c r="E295" i="26"/>
  <c r="E296" i="26"/>
  <c r="G296" i="26" s="1"/>
  <c r="E307" i="26"/>
  <c r="E310" i="26"/>
  <c r="G310" i="26" s="1"/>
  <c r="E318" i="26"/>
  <c r="E322" i="26"/>
  <c r="G322" i="26"/>
  <c r="E323" i="26"/>
  <c r="G323" i="26" s="1"/>
  <c r="E324" i="26"/>
  <c r="G324" i="26"/>
  <c r="E325" i="26"/>
  <c r="G325" i="26" s="1"/>
  <c r="E327" i="26"/>
  <c r="E329" i="26"/>
  <c r="G329" i="26" s="1"/>
  <c r="E340" i="26"/>
  <c r="E360" i="26"/>
  <c r="E362" i="26"/>
  <c r="G362" i="26" s="1"/>
  <c r="E364" i="26"/>
  <c r="E366" i="26"/>
  <c r="G366" i="26"/>
  <c r="E368" i="26"/>
  <c r="E369" i="26"/>
  <c r="G369" i="26"/>
  <c r="E380" i="26"/>
  <c r="E383" i="26"/>
  <c r="E386" i="26"/>
  <c r="E398" i="26"/>
  <c r="E404" i="26"/>
  <c r="E410" i="26"/>
  <c r="E414" i="26"/>
  <c r="G414" i="26"/>
  <c r="E416" i="26"/>
  <c r="E422" i="26"/>
  <c r="E436" i="26"/>
  <c r="E84" i="26"/>
  <c r="E86" i="26"/>
  <c r="E231" i="26"/>
  <c r="E232" i="26"/>
  <c r="E233" i="26"/>
  <c r="E59" i="26"/>
  <c r="G59" i="26" s="1"/>
  <c r="E208" i="26"/>
  <c r="G208" i="26"/>
  <c r="E420" i="26"/>
  <c r="G420" i="26" s="1"/>
  <c r="E163" i="26"/>
  <c r="G163" i="26" s="1"/>
  <c r="E103" i="26"/>
  <c r="G103" i="26" s="1"/>
  <c r="E124" i="26"/>
  <c r="G124" i="26"/>
  <c r="E115" i="26"/>
  <c r="G115" i="26" s="1"/>
  <c r="E121" i="26"/>
  <c r="G121" i="26"/>
  <c r="E100" i="26"/>
  <c r="G100" i="26" s="1"/>
  <c r="E91" i="26"/>
  <c r="G91" i="26"/>
  <c r="E94" i="26"/>
  <c r="G94" i="26" s="1"/>
  <c r="E112" i="26"/>
  <c r="G112" i="26" s="1"/>
  <c r="E270" i="26"/>
  <c r="G270" i="26" s="1"/>
  <c r="E118" i="26"/>
  <c r="G118" i="26"/>
  <c r="E387" i="26"/>
  <c r="G387" i="26" s="1"/>
  <c r="E127" i="26"/>
  <c r="G127" i="26" s="1"/>
  <c r="E189" i="26"/>
  <c r="G189" i="26"/>
  <c r="E408" i="26"/>
  <c r="G408" i="26" s="1"/>
  <c r="E28" i="26"/>
  <c r="G28" i="26"/>
  <c r="E74" i="26"/>
  <c r="G74" i="26" s="1"/>
  <c r="E75" i="26"/>
  <c r="G75" i="26"/>
  <c r="E73" i="26"/>
  <c r="G73" i="26" s="1"/>
  <c r="G389" i="26" l="1"/>
  <c r="C34" i="2" s="1"/>
  <c r="G349" i="26"/>
  <c r="C30" i="2" s="1"/>
  <c r="G427" i="26"/>
  <c r="C36" i="2" s="1"/>
  <c r="G371" i="26"/>
  <c r="C32" i="2" s="1"/>
  <c r="G447" i="26"/>
  <c r="C38" i="2" s="1"/>
  <c r="G150" i="26"/>
  <c r="C17" i="2" s="1"/>
  <c r="G331" i="26"/>
  <c r="C28" i="2" s="1"/>
  <c r="G77" i="26"/>
  <c r="G298" i="26"/>
  <c r="C26" i="2" s="1"/>
  <c r="C40" i="2" l="1"/>
  <c r="C15" i="2"/>
  <c r="G233" i="26"/>
  <c r="G235" i="26" s="1"/>
  <c r="C19" i="2" s="1"/>
  <c r="C21" i="2" l="1"/>
  <c r="C43" i="2" s="1"/>
  <c r="C45" i="2" s="1"/>
  <c r="C47" i="2" s="1"/>
</calcChain>
</file>

<file path=xl/sharedStrings.xml><?xml version="1.0" encoding="utf-8"?>
<sst xmlns="http://schemas.openxmlformats.org/spreadsheetml/2006/main" count="458" uniqueCount="306">
  <si>
    <t>ozn.</t>
  </si>
  <si>
    <t>postavka / enota</t>
  </si>
  <si>
    <t>količina</t>
  </si>
  <si>
    <t>TESARSKA DELA</t>
  </si>
  <si>
    <t>TESARSKA DELA SKUPAJ:</t>
  </si>
  <si>
    <t>BETONERSKA IN ŽELEZOKRIVSKA DELA</t>
  </si>
  <si>
    <t>BETONERSKA IN ŽELEZOKRIVSKA DELA SKUPAJ:</t>
  </si>
  <si>
    <t>SLIKOPLESKARSKA DELA</t>
  </si>
  <si>
    <t>SLIKOPLESKARSKA DELA SKUPAJ:</t>
  </si>
  <si>
    <t>GRADBENA DELA SKUPAJ:</t>
  </si>
  <si>
    <t>OBRTNIŠKA DELA SKUPAJ:</t>
  </si>
  <si>
    <t>A. GRADBENA DELA</t>
  </si>
  <si>
    <t>B. OBRTNIŠKA DELA</t>
  </si>
  <si>
    <t>%</t>
  </si>
  <si>
    <t>kg</t>
  </si>
  <si>
    <t>enota</t>
  </si>
  <si>
    <r>
      <t>m</t>
    </r>
    <r>
      <rPr>
        <vertAlign val="superscript"/>
        <sz val="10"/>
        <rFont val="Arial CE"/>
        <family val="2"/>
        <charset val="238"/>
      </rPr>
      <t>3</t>
    </r>
  </si>
  <si>
    <r>
      <t>m</t>
    </r>
    <r>
      <rPr>
        <vertAlign val="superscript"/>
        <sz val="10"/>
        <rFont val="Arial CE"/>
        <family val="2"/>
        <charset val="238"/>
      </rPr>
      <t>2</t>
    </r>
  </si>
  <si>
    <r>
      <t>m</t>
    </r>
    <r>
      <rPr>
        <vertAlign val="superscript"/>
        <sz val="10"/>
        <rFont val="Arial CE"/>
        <family val="2"/>
        <charset val="238"/>
      </rPr>
      <t>1</t>
    </r>
  </si>
  <si>
    <t>OKNA IN VRATA</t>
  </si>
  <si>
    <t>OKNA IN VRATA SKUPAJ:</t>
  </si>
  <si>
    <t>EUR</t>
  </si>
  <si>
    <t>€ /enoto</t>
  </si>
  <si>
    <t>€</t>
  </si>
  <si>
    <t>kos</t>
  </si>
  <si>
    <t>KERAMIČARSKA DELA</t>
  </si>
  <si>
    <t>KERAMIČARSKA DELA SKUPAJ:</t>
  </si>
  <si>
    <t>Razna manjša dela potrebna za dokončanje objekta, obračun po porabljenem času in materialu.</t>
  </si>
  <si>
    <t>FASADA</t>
  </si>
  <si>
    <t>FASADA SKUPAJ:</t>
  </si>
  <si>
    <t>Opomba:</t>
  </si>
  <si>
    <t>Vgrajevanje v konstrukcije preseka nad 0,30m3/m2.</t>
  </si>
  <si>
    <t>Vgrajevanje v konstrukcije preseka od 0,20 do 0,30m3/m2.</t>
  </si>
  <si>
    <t>Vgrajevanje v konstrukcije preseka od 0,12 do 0,20m3/m2.</t>
  </si>
  <si>
    <t>Vgrajevanje v konstrukcije preseka do 0.12m3/m2.</t>
  </si>
  <si>
    <t>Dobava in vgrajevanje naklonskega betona na ravni strehi. Drobnozrnati beton C25/30, vodotesen, vododržen in zmrzlinsko odporen, izveden v naklonu v debelini od 3 do 15cm. V ceno zajeti zagladitev površine.</t>
  </si>
  <si>
    <t>Opaž parapetnega strešnega venca, beton ni viden.</t>
  </si>
  <si>
    <t>Enostranski opaž temeljne plošče, beton ni viden.</t>
  </si>
  <si>
    <t>Izdelava horizontalne hidroizolacije z vsemi potrebnimi deli, materiali in prenosi. Hidroizolacija v sestavi:</t>
  </si>
  <si>
    <t>Izdelava vertikalne hidroizolacije z vsemi potrebnimi deli, materiali in prenosi. Hidroizolacija v sestavi:</t>
  </si>
  <si>
    <t xml:space="preserve"> lepilo + PVC armirna mrežica + lepilo</t>
  </si>
  <si>
    <t>zaključni akrilni fasadni sloj iz večbarvnega marmornega granulata, sloj debeline 2,0mm, v barvi po izbiri.</t>
  </si>
  <si>
    <t>zaključni akrilni fasadni sloj debeline 2,0mm, v barvi po izbiri.</t>
  </si>
  <si>
    <t xml:space="preserve">Dobava in vgradnja notranjih okenskih polic iz umetnega kamna po izbiri. Kompletno z vsemi potrebnimi deli, materiali in prenosi. </t>
  </si>
  <si>
    <t xml:space="preserve">Dobava in vgradnja zunanjih okenskih polic iz umetnega kamna po izbiri. Kompletno z vsemi potrebnimi deli, materiali in prenosi. </t>
  </si>
  <si>
    <t>Zidarska pomoč pri montaži oken:</t>
  </si>
  <si>
    <t>Zidarska pomoč pri montaži vrat:</t>
  </si>
  <si>
    <t>1x hladen bitum. premaz</t>
  </si>
  <si>
    <t>prodec granulacije 16-32mm v debelini 10cm</t>
  </si>
  <si>
    <t>cevi premera 110mm</t>
  </si>
  <si>
    <t>Vgrajevanje v odprtine po vgradnji tehnološke opreme.</t>
  </si>
  <si>
    <t>stene</t>
  </si>
  <si>
    <t>Opaž roba plošče višine do 30cm, beton ni viden.</t>
  </si>
  <si>
    <t>ZIDARSKA IN OSTALA GR. DELA</t>
  </si>
  <si>
    <t>ZID. IN OSTALA GR. DELA SKUPAJ:</t>
  </si>
  <si>
    <t>Dobava in polaganje dveh slojev PVC ali PE folije debeline 0,3mm na podložni beton.</t>
  </si>
  <si>
    <t>Pripravljalna in zemeljska dela so upoštevana pri popisu del zunanje ureditve.</t>
  </si>
  <si>
    <t>Montaža in demontaža lesenih letev kot opaž zobu ali zaključka v betonskih konstrukcijah. Ocena</t>
  </si>
  <si>
    <t>Opaž roba plošče višine do 30cm, beton viden.</t>
  </si>
  <si>
    <t>strop</t>
  </si>
  <si>
    <t>cevi premera 125mm</t>
  </si>
  <si>
    <t>KLJUČAVNIČARSKA DELA</t>
  </si>
  <si>
    <t>KLJUČ. DELA SKUPAJ:</t>
  </si>
  <si>
    <t xml:space="preserve"> 1. 1</t>
  </si>
  <si>
    <t xml:space="preserve"> 1. 2</t>
  </si>
  <si>
    <t xml:space="preserve"> 1. 3</t>
  </si>
  <si>
    <t xml:space="preserve"> 1. 4</t>
  </si>
  <si>
    <t xml:space="preserve"> 1. 5</t>
  </si>
  <si>
    <t xml:space="preserve"> 1. 8</t>
  </si>
  <si>
    <t xml:space="preserve"> 1. 9</t>
  </si>
  <si>
    <t xml:space="preserve"> 1. 10</t>
  </si>
  <si>
    <t xml:space="preserve"> 2. 1</t>
  </si>
  <si>
    <t xml:space="preserve"> 2. 2</t>
  </si>
  <si>
    <t xml:space="preserve"> 2. 3</t>
  </si>
  <si>
    <t xml:space="preserve"> 2. 4</t>
  </si>
  <si>
    <t xml:space="preserve"> 2. 6</t>
  </si>
  <si>
    <t xml:space="preserve"> 2. 7</t>
  </si>
  <si>
    <t xml:space="preserve"> 2. 8</t>
  </si>
  <si>
    <t xml:space="preserve"> 2. 10</t>
  </si>
  <si>
    <t xml:space="preserve"> 2. 11</t>
  </si>
  <si>
    <t xml:space="preserve"> 2. 12</t>
  </si>
  <si>
    <t xml:space="preserve"> 2. 15</t>
  </si>
  <si>
    <t xml:space="preserve"> 2. 16</t>
  </si>
  <si>
    <t xml:space="preserve"> 2. 17</t>
  </si>
  <si>
    <t xml:space="preserve"> 2. 18</t>
  </si>
  <si>
    <t xml:space="preserve"> 2. 19</t>
  </si>
  <si>
    <t xml:space="preserve"> 2. 20</t>
  </si>
  <si>
    <t xml:space="preserve"> 2. 21</t>
  </si>
  <si>
    <t xml:space="preserve"> 3. 1</t>
  </si>
  <si>
    <t xml:space="preserve"> 3. 2</t>
  </si>
  <si>
    <t xml:space="preserve"> 3. 3</t>
  </si>
  <si>
    <t xml:space="preserve"> 3. 4</t>
  </si>
  <si>
    <t xml:space="preserve"> 3. 5</t>
  </si>
  <si>
    <t xml:space="preserve"> 3. 6</t>
  </si>
  <si>
    <t xml:space="preserve"> 3. 10</t>
  </si>
  <si>
    <t xml:space="preserve"> 3. 11</t>
  </si>
  <si>
    <t xml:space="preserve"> 3. 12</t>
  </si>
  <si>
    <t xml:space="preserve"> 3. 13</t>
  </si>
  <si>
    <t xml:space="preserve"> 3. 14</t>
  </si>
  <si>
    <t xml:space="preserve"> 3. 15</t>
  </si>
  <si>
    <t>Dobava in polaganje kanalizacijskih PVC cevi z vsemi potrebnimi fazonskimi komadi in tesnilnimi gumami. Cevi se obbetonirajo.</t>
  </si>
  <si>
    <t xml:space="preserve"> 3. 18</t>
  </si>
  <si>
    <t xml:space="preserve">S 500B nad fi 12                  </t>
  </si>
  <si>
    <t xml:space="preserve"> 3. 19</t>
  </si>
  <si>
    <t>Vgrajevanje v konstrukcije preseka do 0,12m3/m2.</t>
  </si>
  <si>
    <t xml:space="preserve">Izdelava vododržnega delovnega stika v betonski konstrukciji z uporabo bitumiziranih jeklenih trakov, npr. Stratho Bituflex širine 150mm. (ocena). Na vseh delovnih stikih se na zunanji strani armature vgradi še nabrekajoč tesnilni trak. </t>
  </si>
  <si>
    <t xml:space="preserve">Izdelava stičenja sten s cevovodi linije vode z vgradnjo cevne mufe v betonsko konstrukcijo. </t>
  </si>
  <si>
    <t>Mufe so zaradi zagotovitve popolne vodotesnosti vgrajene z dvojnim ekspanzijskim trakom (npr. Adeka Ultra Seal 30x30mm) ali nanosom tesnilne mase v odprtine in na mufe (npr. Sika Swell S).</t>
  </si>
  <si>
    <t>Opaž ravnih stopnic in podestov, beton viden.</t>
  </si>
  <si>
    <t>Opaž betonskih podstavkov, beton viden.</t>
  </si>
  <si>
    <t>Opaž vencev nad ploščo, beton viden.</t>
  </si>
  <si>
    <t>Montaža in demontaža lesenih škatelj kot opaž prebojev in odprtin v betonskih konstrukcijah. Razvite površine do 1m2. Ocena</t>
  </si>
  <si>
    <t>Montaža in demontaža lesenih škatelj kot opaž večjih odprtin v betonskih konstrukcijah. Razvite površine do 4m2. Ocena</t>
  </si>
  <si>
    <t>Montaža in demontaža fasadnih delovnih odrov višine do 7m.</t>
  </si>
  <si>
    <t>Izdelava plavajočega poda z vsemi potrebnimi deli, materiali in prenosi.  V sestavi:</t>
  </si>
  <si>
    <t>police širine do 20cm</t>
  </si>
  <si>
    <t>(ocena 10% gradbenih del)</t>
  </si>
  <si>
    <t>KROVSKA  IN KLEPARSKA DELA</t>
  </si>
  <si>
    <t>KROVSKA IN KLEP. DELA SKUPAJ:</t>
  </si>
  <si>
    <t>KROVSKA IN KLEPARSKA DELA</t>
  </si>
  <si>
    <t>Izdelava notranje obloge strešnega venca z vsemi potrebnimi deli, materiali in prenosi. Obloga v sestavi:</t>
  </si>
  <si>
    <t>enokrilna vrata dimenzije 110/240cm</t>
  </si>
  <si>
    <t>MONTAŽNA DELA</t>
  </si>
  <si>
    <t xml:space="preserve">Dodatek za vlagoodporne plošče.  </t>
  </si>
  <si>
    <t>MONTAŽNA DELA SKUPAJ:</t>
  </si>
  <si>
    <t xml:space="preserve"> 1. 12</t>
  </si>
  <si>
    <t xml:space="preserve"> 1. 13</t>
  </si>
  <si>
    <t xml:space="preserve"> 1. 14</t>
  </si>
  <si>
    <t xml:space="preserve"> 3. 7</t>
  </si>
  <si>
    <t>VSA DELA SKUPAJ - cena brez 22% DDV</t>
  </si>
  <si>
    <t>22% DDV</t>
  </si>
  <si>
    <t>VSA DELA SKUPAJ - cena z 22% DDV</t>
  </si>
  <si>
    <t xml:space="preserve"> 5. 1</t>
  </si>
  <si>
    <t xml:space="preserve"> 5. 2</t>
  </si>
  <si>
    <t xml:space="preserve"> 5. 3</t>
  </si>
  <si>
    <t xml:space="preserve"> 5. 4</t>
  </si>
  <si>
    <t xml:space="preserve"> 6. 1</t>
  </si>
  <si>
    <t xml:space="preserve"> 8. 1</t>
  </si>
  <si>
    <t xml:space="preserve"> 8. 2</t>
  </si>
  <si>
    <t xml:space="preserve"> 8. 3</t>
  </si>
  <si>
    <t xml:space="preserve"> 9. 1</t>
  </si>
  <si>
    <t xml:space="preserve"> 9. 3</t>
  </si>
  <si>
    <t xml:space="preserve"> 9. 4</t>
  </si>
  <si>
    <t xml:space="preserve"> 10. 1</t>
  </si>
  <si>
    <t xml:space="preserve"> 10. 2</t>
  </si>
  <si>
    <t xml:space="preserve"> 10. 3</t>
  </si>
  <si>
    <t>Dobava in vgrajevanje podložnega betona C12/15, XC2, Dmax16.</t>
  </si>
  <si>
    <t>Dobava in vgrajevanje polnilnega betona  C16/20, XC2, Dmax31.5, vodotesen, vododržen beton.</t>
  </si>
  <si>
    <t xml:space="preserve">S 500B do fi 12                    </t>
  </si>
  <si>
    <t xml:space="preserve">S 500B mrežna armatura                  </t>
  </si>
  <si>
    <t>Podložni beton kot podbetoniranje po izkopu pri različnih nivojih temeljne plošče.</t>
  </si>
  <si>
    <t>Dobava in vgrajevanje podložnega betona C12/15, XC2, Dmax31.5.</t>
  </si>
  <si>
    <t>V ceni postavk so zajeta vsa pomožna dela, ves material in vsi potrebni transporti oz. prenosi, potrebne priprave podloge, naprava malte,…</t>
  </si>
  <si>
    <t xml:space="preserve">V ceni vseh postavk so zajeta vsa pomožna dela, vsi potrebni transporti oz. prenosi, priprava podloge ter ves osnovni in pomožni material.
</t>
  </si>
  <si>
    <t xml:space="preserve">V ceni vseh postavk so zajeta vsa pomožna dela, vsi potrebni transporti oz. prenosi, ves osnovni, pomožni in pritrdilni material ter priprava podloge.
</t>
  </si>
  <si>
    <t xml:space="preserve">V ceni vseh postavk upoštevati vso potrebno podkonstrukcijo, vključno z ojačitvami za pritrjevanje stenskih elementov ter pripravo in obdelavo vratnih, revizijskih in ostalih odprtin, ter upoštevati bandažiranje stikov. </t>
  </si>
  <si>
    <t xml:space="preserve">Izdelava po detajlih proizvajalca. </t>
  </si>
  <si>
    <t xml:space="preserve">V ceni vseh postavk so zajeta vsa pomožna dela, vsi potrebni transporti oz. prenosi, ves osnovni, pomožni in pritrdilni material, priprava podloge, vsi potrebni prednamazi, vogalniki in ostali profili, ter vsi pomožni delovni odri.
</t>
  </si>
  <si>
    <t>PRIPRAVLJALNA IN ZEMELJSKA DELA</t>
  </si>
  <si>
    <t>V ceni vseh postavk so zajeta vsa pomožna dela, ves material in vsi potrebni transporti oz. prenosi ter vsa potrebna glajenja in eventuelna brušenja vidnih površin betonskih konstrukcij. Vgrajevanje in nega betona se izvajata po projektu betona.</t>
  </si>
  <si>
    <t>Upoštevati izdelavo tesnenja gradbenih odprtin po vgradnji tehnološke opreme. (pred zapolnitvijo z betonom se betonske površine odprtine premažejo s sredstvom za boljši oprijem ter se na cevovode in stene odprtine nanese tesnilna masa npr. Sika Swell S).</t>
  </si>
  <si>
    <t xml:space="preserve">Zajeta je vsa dobava, montaža, demontaža in čiščenje opaža, kompletno z veznimi sredstvi in vodonepropustnimi distančniki, ter z vsemi potrebnimi odri in podporami. </t>
  </si>
  <si>
    <t>(podstavki za elektroomare, strešni venci prizidkov)</t>
  </si>
  <si>
    <t>(stene in krovne plošče prizidkov)</t>
  </si>
  <si>
    <t>(tem.plošče in stene bazenov)</t>
  </si>
  <si>
    <t>Vgrajevanje v konstrukcije preseka do 0,30m3/m2.</t>
  </si>
  <si>
    <t>krovne plošče in stene bazenov, manjše tem.plošče, stopnice)</t>
  </si>
  <si>
    <t>(tem.plošče in tem.nastavki prizidkov, temelji naprav)</t>
  </si>
  <si>
    <t>za cev DN 400</t>
  </si>
  <si>
    <t>Dvostranski opaž AB ravnih sten višine do 7,5m, beton viden.</t>
  </si>
  <si>
    <t>Opaž AB plošče, višina podpiranja do 7,5m, beton viden.</t>
  </si>
  <si>
    <t>Opaž AB plošče, višina podpiranja do 3,0m, beton viden.</t>
  </si>
  <si>
    <t>Opaž AB plošče, višina podpiranja do 6,0m, beton viden.</t>
  </si>
  <si>
    <t>Dvostranski opaž AB ravnih sten višine do 3,0m, beton viden.</t>
  </si>
  <si>
    <t>Dvostranski opaž AB ravnih sten višine do 6,0m, beton viden.</t>
  </si>
  <si>
    <t>Enostranski ravni opaž do višine 1,5m, za izvedbo polnilnih betonov, beton viden.</t>
  </si>
  <si>
    <t>Montaža in demontaža pomičnih delovnih odrov višine do 2m.</t>
  </si>
  <si>
    <t>Montaža in demontaža pomičnih delovnih odrov višine do 5m.</t>
  </si>
  <si>
    <t>Izdelava horizontalne hidroizolacije pod AB zidovi s polimercementno hidroizolacijo v skladu z navodili proizvajalca (npr. Hidrostop elastik). Kompletno z vsemi potrebnimi deli, materiali in prenosi.</t>
  </si>
  <si>
    <t>vrata nad 4 m2</t>
  </si>
  <si>
    <t>vrata velikosti do 2 m2</t>
  </si>
  <si>
    <t>okna velikosti do 2 m2</t>
  </si>
  <si>
    <t>vrata velikosti 2 - 4 m2</t>
  </si>
  <si>
    <t>1x bitumenski varilni trak  IZOTEKT V5 (preklop 15 cm) - varjen po preklopu</t>
  </si>
  <si>
    <t>2x bitumenski varilni trak IZOTEKT V5 (preklop 15 cm) - varjen po celotni širini</t>
  </si>
  <si>
    <t>Izdelava dilatacije med tlaki in podstavki naprav iz XPS plošč debeline do 5cm.</t>
  </si>
  <si>
    <t>Izdelava armiranega cement. estriha 1:2 iz agregata deb. 0-8mm v sloju deb. do 9cm, zaribana površina.</t>
  </si>
  <si>
    <t>Dobava in polaganje kanalizacijskih PVC cevi z vsemi potrebnimi fazonskimi komadi in tesnilnimi gumami, pritrdilnim materialom ter ustrezno toplotno izolacijo proti kondenzu (npr. vulkanizirano sintetično gumo z zaprto celično strukturo v deb. ca 2cm).</t>
  </si>
  <si>
    <t>Cevi za iztok padavinske vode s strehe, ki se pritrjujejo pod ploščo in na steno.</t>
  </si>
  <si>
    <t>2x elastični elastomer</t>
  </si>
  <si>
    <t>enokrilno okno dim. 140/140cm</t>
  </si>
  <si>
    <t>dvokrilna vrata dimenzije 170/240cm</t>
  </si>
  <si>
    <t>enokrilna vrata dimenzije 100/220cm</t>
  </si>
  <si>
    <t>dvokrilna vrata dimenzije 240/240cm</t>
  </si>
  <si>
    <t>enokrilna vrata dimenzije 90/215cm</t>
  </si>
  <si>
    <t xml:space="preserve">Izdelava montažnih predelnih sten s pocinkano podkonstrukcijo, vključno z ojačitvami za pritrjevanje stenskih elementov, obojestransko dvojno oblogo iz mavčnokartonskih plošč, vmesnim slojem izolacije iz mineralne volne in bandažiranjem stikov, upoštevati pripravo vratnih odprtin, izdelava po detajlih proizvajalca. Kompletno z vsemi pomožnimi deli, materiali in prenosi. </t>
  </si>
  <si>
    <t>Stene skupne debeline 12,5cm, višine ca 3,0m</t>
  </si>
  <si>
    <t xml:space="preserve">Izdelava montažnih stenskih oblog s pocinkano podkonstrukcijo, vključno z ojačitvami za pritrjevanje stenskih elementov, enostransko dvojno oblogo iz mavčnokartonskih plošč, vmesnim slojem izolacije iz mineralne volne in bandažiranjem stikov, upoštevati pripravo vratnih odprtin, izdelava po detajlih proizvajalca. Kompletno z vsemi pomožnimi deli, materiali in prenosi. </t>
  </si>
  <si>
    <t>Obloge z izolacijo debeline 10cm, višine ca 3,0m</t>
  </si>
  <si>
    <t>-</t>
  </si>
  <si>
    <t>Obloge z izolacijo debeline 18cm, višine ca 3,0m</t>
  </si>
  <si>
    <t>Zaščita hidroizolacije pred zasipanjem in izolacija podstavka fasade s ploščami iz XPS v debelini 5cm, lepljenimi z namenskim bitumenskim lepilom na hidroizolacijo.</t>
  </si>
  <si>
    <t>Zaščita hidroizolacije pred zasipanjem in izolacija podstavka fasade s ploščami iz XPS v debelini 15cm, lepljenimi z namenskim bitumenskim lepilom na hidroizolacijo.</t>
  </si>
  <si>
    <t>armiran cement. estrih 1:2 iz agregata deb. 0-8mm, estrih v deb. do 8cm, zaribana površina, z dilatacijami ob steni iz EPS širine 2cm.</t>
  </si>
  <si>
    <t>PE folija deb. 0,2mm</t>
  </si>
  <si>
    <t>XPS plošče za tlake, deb. 10cm.</t>
  </si>
  <si>
    <t>Toplotna prehodnost celotnega okna: Umax=1,3W/m2K.</t>
  </si>
  <si>
    <t>Okovje tipsko, odpiranje horizontalno in vertikalno, po shemah. Barva okvirja po izbiri.</t>
  </si>
  <si>
    <t>Okovje tipsko, cilindrična ključavnica, samozapiralni mehanizem iz nerjavnega jekla AISI304, odpiranje po shemah. Barva vrat po izbiri.</t>
  </si>
  <si>
    <t>Toplotna prehodnost celotnih vrat: Umax=1,47W/m2K.</t>
  </si>
  <si>
    <t>enokrilna vrata dim. 110/210+40cm</t>
  </si>
  <si>
    <t xml:space="preserve">V ceni upoštevati dobavo in montažo Al prezračevalnih rešetk v krilu - po shemah. </t>
  </si>
  <si>
    <t>Izdelava tankoslojnega podstavka fasade v sestavi :</t>
  </si>
  <si>
    <t xml:space="preserve">V ceni vseh postavk so zajeta vsa pomožna dela, vsi potrebni transporti oz. prenosi, ves osnovni, pomožni in pritrdilni material, priprava podloge ter vsi potrebni prednamazi in vsi potrebni vogalniki in ostali profili.
</t>
  </si>
  <si>
    <t>XPS debeline 5cm. (upoštevano pri zidarskih delih)</t>
  </si>
  <si>
    <t>XPS debeline 15cm. (upoštevano pri zidarskih delih)</t>
  </si>
  <si>
    <t>Izdelava tankoslojne fasadne obloge v sestavi :</t>
  </si>
  <si>
    <t>EPS fasadne plošče debeline 15cm, lepljene in sidrane v zid.</t>
  </si>
  <si>
    <t>EPS fasadne plošče debeline 5cm, lepljene in sidrane v zid.</t>
  </si>
  <si>
    <t>XPS debeline 5cm. (lepljen na strešno h.i. z namenskim bit. lepilom)</t>
  </si>
  <si>
    <t>Izdelava tankoslojne fasadne obloge na notranji strani strešnih vencev, fasada v sestavi :</t>
  </si>
  <si>
    <t xml:space="preserve">V ceni vseh postavk so zajeta vsa pomožna dela, vsi potrebni transporti oz. prenosi ter ves osnovni, pomožni in pritrdilni material ter vsi potrebni zaključki.
</t>
  </si>
  <si>
    <t>Izdelava kompletne kritine ravne "obrnjene" strehe v sestavi :</t>
  </si>
  <si>
    <t>izolacija iz strešnih XPS plošč debeline 18cm</t>
  </si>
  <si>
    <t xml:space="preserve">poliestrski filc 500g/m2 </t>
  </si>
  <si>
    <t>izolacija iz strešnih XPS plošč debeline 10cm</t>
  </si>
  <si>
    <t>Izdelava kompletnega prekritja krovne plošče bazena v sestavi:</t>
  </si>
  <si>
    <t>prodec granulacije 16-32mm v debelini 12cm</t>
  </si>
  <si>
    <t>prodec granulacije 16-32mm v debelini 6cm</t>
  </si>
  <si>
    <t>izolacija iz strešnih XPS plošč debeline 4cm</t>
  </si>
  <si>
    <t>XPS in tankoslojni fasadni omet (upoštevana pri fasaderskih delih)</t>
  </si>
  <si>
    <t>Dobava in montaža zgornje obrobe strešnega venca iz Alu pločevine debeline 0.6mm, vključno z dobavo in montažo lesenega ploha deb. 5cm za pritrjevanje obrobe in vsega ostalega pritrdilnega materiala. Barva pločevine po izbiri.</t>
  </si>
  <si>
    <t>razvite šir. do 75cm</t>
  </si>
  <si>
    <t>Izdelava kompletnega varnostnega preliva skozi parapetni venec strehe. Cev iz Alu pločevine debeline 0.6mm, dolžine do 0,5m s prirobnico za privaritev hidroizolacije. Kompletno z toplotno izolacijo preboja skozi venec z EPS.</t>
  </si>
  <si>
    <t>Dobava in vgradnja strešnega iztoka, PVC izlivnika, primernega za ravne obrnjene strehe, kompletno s prirobnico za privaritev hidroizolacije, zaščitno mrežico ter toplotno izolacijo preboja skozi ploščo z EPS. (vertikalni iztok skozi krovno ploščo).</t>
  </si>
  <si>
    <t>Dobava in vgradnja strešnega iztoka, PVC izlivnika za direktni iztok skozi ploščo bazena, kompletno s tesnenjem preboja in zaščitno mrežico.</t>
  </si>
  <si>
    <t>Dobava in montaža PVC zračnika (odduh za kanalizacijo) za ravne strehe. Kompletno s prirobnico za privaritev hidroizolacije in s snemljivim protidežnim pokrovom ter toplotno izolacijo preboja skozi ploščo z EPS.</t>
  </si>
  <si>
    <t>zračnik DN 100mm</t>
  </si>
  <si>
    <t>preliv DN 100mm</t>
  </si>
  <si>
    <t>odtok DN 100mm</t>
  </si>
  <si>
    <t>V ceni vseh postavk so zajeta vsa pomožna dela, ves material in vsi potrebni transporti oz. prenosi.</t>
  </si>
  <si>
    <t>Dobava in vgradnja kanalizacije v tlakih in talnih sifonov je zajeta v popisu del strojnih instalacij.</t>
  </si>
  <si>
    <t xml:space="preserve">V ceni vseh postavk so zajeta vsa pomožna dela, vsi potrebni transporti oz. prenosi ter ves osnovni, pomožni in pritrdilni material in finalna obdelava.
</t>
  </si>
  <si>
    <t xml:space="preserve">Kitanje, glajenje in 2x slikanje mavčno-kartonskih površin z nanosom disperzijske barve z dodatkom proti plesni. </t>
  </si>
  <si>
    <t xml:space="preserve">Kitanje, glajenje in 2x slikanje betonskih sten ter stropov z nanosom disperzijske barve z dodatkom proti plesni. </t>
  </si>
  <si>
    <t>Slikanje betonskih podstavkov z ustreznim tekočim PVC premazom.</t>
  </si>
  <si>
    <t>Dobava in montaža jeklenih vročecinkanih profilov, kot podkonstrukcija za pritrjevanje nadkritja iz sendvič strešnih panelov. Kompletno z vsem veznim in spojnim materialom, ter dvakratnim finalnim barvanjem z barvastim prekrivnim premazom v debelini 120 mikronov v barvi po izbiri.</t>
  </si>
  <si>
    <t>Izdelava, dobava in montaža zaprtja zunanje odprtine iz sendvič panelov na podkonstrukciji iz alu profilov. Kompletno z vsemi materiali, pomožnimi deli in prenosi ter vsem pritrdilnim materialom. Vse finalno obdelano. Barva po izbiri.</t>
  </si>
  <si>
    <t xml:space="preserve">Sendvič paneli iz alu pločevine z vmesno izolacijo iz mineralne volne v debelini 10cm. </t>
  </si>
  <si>
    <t>dim. 180/500cm</t>
  </si>
  <si>
    <t>Izdelava montažnega prekritja odprtine iz strešnih sendvič panelov (panel iz Al pločvine z mineralno volno deb. 10cm, vključno z dobavo in montažo vsega pritrdilnega materiala in vsemi potrebnimi zaključki in obrobami. Barva panelov po izbiri.</t>
  </si>
  <si>
    <t xml:space="preserve">Dobava in oblaganje sten in stropa z samougasljivimi penastimi akustično-absorbcijskimi ploščami deb. 5cm (npr. Plamafon plošče). </t>
  </si>
  <si>
    <t>Dvostranski opaž temeljnih gred - zaključkov tem.plošč, beton ni viden.</t>
  </si>
  <si>
    <t xml:space="preserve"> 1. 6</t>
  </si>
  <si>
    <t xml:space="preserve"> 1. 7</t>
  </si>
  <si>
    <t xml:space="preserve"> 1. 11</t>
  </si>
  <si>
    <t xml:space="preserve"> 2. 5</t>
  </si>
  <si>
    <t xml:space="preserve"> 2. 9</t>
  </si>
  <si>
    <t xml:space="preserve"> 2. 13</t>
  </si>
  <si>
    <t xml:space="preserve"> 2. 14</t>
  </si>
  <si>
    <t xml:space="preserve"> 3. 8</t>
  </si>
  <si>
    <t xml:space="preserve"> 3. 9</t>
  </si>
  <si>
    <t xml:space="preserve"> 3. 16</t>
  </si>
  <si>
    <t xml:space="preserve"> 3. 17</t>
  </si>
  <si>
    <t xml:space="preserve"> 9. 5</t>
  </si>
  <si>
    <t xml:space="preserve"> 9. 2</t>
  </si>
  <si>
    <t xml:space="preserve"> 7. 1</t>
  </si>
  <si>
    <t xml:space="preserve"> 7. 2</t>
  </si>
  <si>
    <t xml:space="preserve"> 7. 3</t>
  </si>
  <si>
    <t xml:space="preserve"> 6. 2</t>
  </si>
  <si>
    <t xml:space="preserve"> 4. 1</t>
  </si>
  <si>
    <t xml:space="preserve"> 4. 2</t>
  </si>
  <si>
    <t xml:space="preserve"> 4. 3</t>
  </si>
  <si>
    <t xml:space="preserve"> 4. 4</t>
  </si>
  <si>
    <t xml:space="preserve"> 4. 5</t>
  </si>
  <si>
    <t xml:space="preserve"> 4. 6</t>
  </si>
  <si>
    <t xml:space="preserve"> 4. 7</t>
  </si>
  <si>
    <t xml:space="preserve"> 4. 8</t>
  </si>
  <si>
    <t xml:space="preserve"> 4. 9</t>
  </si>
  <si>
    <t xml:space="preserve"> 4. 10</t>
  </si>
  <si>
    <t>REKAPITULACIJA - GLAVNI OBJEKT ČN</t>
  </si>
  <si>
    <t xml:space="preserve">Dobava, oblikovanje in polaganje armature, vključno z distančniki in ostalim materialom. </t>
  </si>
  <si>
    <t>Izdelava dilatacije s PVC diletacijskimi trakovi  (npr. Sika Waterbar D 32 ali enakovredno). Širina dilatacijske rege do 30mm. Dilatacijska rega se na zunanjih straneh zatesni še z nabrekajočim tesnilnim trakom (npr. SikaSwell-P 2507-H ali enakovredno).</t>
  </si>
  <si>
    <t>Vse sisteme tesnenja izvesti v skladu z navodili in tehničnimi smernicami proizvajalca.</t>
  </si>
  <si>
    <t>Izdelava stenske obloge kot zaključka ravne strehe z vsemi potrebnimi deli, materiali in prenosi. Obloga v sestavi:</t>
  </si>
  <si>
    <t>izolacija iz strešnih XPS plošč debeline 3cm</t>
  </si>
  <si>
    <t>obloga iz alu pločevine debeline 0.6mm  na podkonstrukciji iz lesenih letev 5 x 3cm</t>
  </si>
  <si>
    <t xml:space="preserve">V ceni upoštevati dobavo in montažo Al prezračevalnih rešetk v panelu. </t>
  </si>
  <si>
    <t>cevi premera 200mm</t>
  </si>
  <si>
    <t>cevi premera 50mm</t>
  </si>
  <si>
    <t>Dobava in polaganje instalacijskih gibljivih PEHD cevi z vsemi potrebnimi fazonskimi komadi in tesnilnimi gumami. Cevi se obbetonirajo.</t>
  </si>
  <si>
    <t xml:space="preserve"> 3. 20</t>
  </si>
  <si>
    <t xml:space="preserve"> 4. 11</t>
  </si>
  <si>
    <t>Preizkus vodonepropustnosti vseh bazenov oziroma delov objekta, kjer bo prisotna odpadna voda ali blato. Preizkus po standardu Onorm B2503. Preizkus se izvede z vodo iz bližnjega vodotoka.</t>
  </si>
  <si>
    <t xml:space="preserve">Dobava in montaža oziroma vgradnja zunanjih oken iz okvirjev iz večkomornih PVC profilov s kovinskim jedrom, zasteklitev z dvoslojnim termopan steklom s plinskim polnjenjem. </t>
  </si>
  <si>
    <t xml:space="preserve">V ceni vseh postavk so zajeta vsa pomožna dela, vsi potrebni transporti oz. prenosi ter ves osnovni (podboji oz.  okvirji, krila, zasteklitve…), pomožni in pritrdilni material.
</t>
  </si>
  <si>
    <t xml:space="preserve">Dobava in montaža oziroma vgradnja zunanjih vrat z nadsvetlobo. Z okvirjem oziroma podbojem iz večkomornih PVC profilov s kovinskim jedrom, krilo iz PVC profilov z izolacijskim polnilom, nadsvetloba z dvoslojnim termopan steklom s plinskim polnjenjem </t>
  </si>
  <si>
    <t>Dobava in montaža oziroma vgradnja notranjih vrat s PVC podbojem za zid deb. 10 do 15cm. Krilo iz PVC profilov s PVC polnilom. Okovje tipsko, navadna ključavnica.</t>
  </si>
  <si>
    <t>Dobava in montaža oziroma vgradnja zunanjih vrat z okvirjem oziroma podbojem iz večkomornih PVC profilov s kovinskim jedrom, krilo iz PVC profilov z izolacijskim polnilom.</t>
  </si>
  <si>
    <t>Oblaganje tlaka s podnimi keramičnimi ploščicami, z lepljenjem na pripravljeno podlago - cementni estrih, s fugiranjem, in vsemi deli, dobavo materiala in prenosi. Razred odpornosti keramike proti zdrsu R12.</t>
  </si>
  <si>
    <t>Oblaganje notranjih sten s keramičnimi ploščicami, z lepljenjem na mavčnokartonske oz. betonske stene, s fugiranjem in vsemi deli, dobavo materiala in prenosi.</t>
  </si>
  <si>
    <t>Oblaganje sten -  notranja stenska obroba višine 10cm s keramičnimi ploščicami, z lepljenjem na stene, s fugiranjem in vsemi deli, dobavo materiala in prenosi.</t>
  </si>
  <si>
    <t>Čiščenje objekta med gradnjo in zaključno čiščenje objekta z vsemi elementi po končanih delih.</t>
  </si>
  <si>
    <t>Dobava in vgrajevanje betona C25/30, XA1, XC1, PV-II, Dmax16.</t>
  </si>
  <si>
    <r>
      <t xml:space="preserve">Dobava in vgrajevanje betona C30/37, XA1, XC4, </t>
    </r>
    <r>
      <rPr>
        <sz val="10"/>
        <rFont val="Arial CE"/>
        <charset val="238"/>
      </rPr>
      <t xml:space="preserve"> PV-II, Dmax16, vodotesen, vododržen ter zmrzlinsko odporen, vgrajen po principu bele ka</t>
    </r>
    <r>
      <rPr>
        <sz val="10"/>
        <rFont val="Arial CE"/>
        <family val="2"/>
        <charset val="238"/>
      </rPr>
      <t>di.</t>
    </r>
  </si>
  <si>
    <t>Dobava in vgrajevanje drobnozrnatega neskrčljivega zalivnega betona C30/37, XA1, XC4, vodotesen, vododržen ter zmrzlinsko odporen.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</si>
</sst>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 &quot;SIT&quot;_-;\-* #,##0\ &quot;SIT&quot;_-;_-* &quot;-&quot;\ &quot;SIT&quot;_-;_-@_-"/>
    <numFmt numFmtId="165" formatCode="_-* #,##0.00\ &quot;SIT&quot;_-;\-* #,##0.00\ &quot;SIT&quot;_-;_-* &quot;-&quot;??\ &quot;SIT&quot;_-;_-@_-"/>
    <numFmt numFmtId="166" formatCode="_-* #,##0.00\ _S_I_T_-;\-* #,##0.00\ _S_I_T_-;_-* &quot;-&quot;??\ _S_I_T_-;_-@_-"/>
    <numFmt numFmtId="167" formatCode="_(* #,##0.00_);_(* \(#,##0.00\);_(* &quot;-&quot;??_);_(@_)"/>
    <numFmt numFmtId="168" formatCode="#,##0.0"/>
    <numFmt numFmtId="169" formatCode="0.0"/>
    <numFmt numFmtId="170" formatCode="_-* #,##0\ &quot;SIT&quot;_-;\-* #,##0\ &quot;SIT&quot;_-;_-* &quot;-&quot;??\ &quot;SIT&quot;_-;_-@_-"/>
    <numFmt numFmtId="171" formatCode="#,##0.00\ &quot;€&quot;"/>
    <numFmt numFmtId="172" formatCode="&quot;-&quot;@"/>
  </numFmts>
  <fonts count="19" x14ac:knownFonts="1">
    <font>
      <sz val="10"/>
      <name val="Arial"/>
    </font>
    <font>
      <sz val="10"/>
      <name val="Arial"/>
      <family val="2"/>
      <charset val="238"/>
    </font>
    <font>
      <sz val="11"/>
      <name val="Arial CE"/>
      <family val="2"/>
      <charset val="238"/>
    </font>
    <font>
      <sz val="10"/>
      <name val="Arial CE"/>
      <family val="2"/>
      <charset val="238"/>
    </font>
    <font>
      <b/>
      <sz val="10"/>
      <name val="Arial CE"/>
      <family val="2"/>
      <charset val="238"/>
    </font>
    <font>
      <sz val="10"/>
      <color indexed="9"/>
      <name val="Arial CE"/>
      <family val="2"/>
      <charset val="238"/>
    </font>
    <font>
      <vertAlign val="superscript"/>
      <sz val="10"/>
      <name val="Arial CE"/>
      <family val="2"/>
      <charset val="238"/>
    </font>
    <font>
      <sz val="10"/>
      <color indexed="10"/>
      <name val="Arial CE"/>
      <family val="2"/>
      <charset val="238"/>
    </font>
    <font>
      <sz val="11"/>
      <color indexed="8"/>
      <name val="Arial CE"/>
      <family val="2"/>
      <charset val="238"/>
    </font>
    <font>
      <b/>
      <sz val="11"/>
      <color indexed="8"/>
      <name val="Arial CE"/>
      <family val="2"/>
      <charset val="238"/>
    </font>
    <font>
      <sz val="8"/>
      <color indexed="8"/>
      <name val="Arial CE"/>
      <family val="2"/>
      <charset val="238"/>
    </font>
    <font>
      <sz val="8"/>
      <name val="Arial CE"/>
      <family val="2"/>
      <charset val="238"/>
    </font>
    <font>
      <sz val="10"/>
      <color indexed="17"/>
      <name val="Arial CE"/>
      <family val="2"/>
      <charset val="238"/>
    </font>
    <font>
      <b/>
      <sz val="10"/>
      <color indexed="17"/>
      <name val="Arial CE"/>
      <family val="2"/>
      <charset val="238"/>
    </font>
    <font>
      <b/>
      <sz val="14"/>
      <name val="Arial CE"/>
      <family val="2"/>
      <charset val="238"/>
    </font>
    <font>
      <sz val="10"/>
      <name val="Arial CE"/>
      <charset val="238"/>
    </font>
    <font>
      <sz val="10"/>
      <color indexed="9"/>
      <name val="Arial CE"/>
      <family val="2"/>
      <charset val="238"/>
    </font>
    <font>
      <sz val="10"/>
      <color theme="1"/>
      <name val="Arial"/>
      <family val="2"/>
      <charset val="238"/>
    </font>
    <font>
      <sz val="10"/>
      <color rgb="FF00B0F0"/>
      <name val="Arial CE"/>
      <family val="2"/>
      <charset val="238"/>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8">
    <xf numFmtId="0" fontId="0" fillId="0" borderId="0"/>
    <xf numFmtId="167"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1" fillId="0" borderId="0" applyFill="0" applyBorder="0"/>
    <xf numFmtId="0" fontId="1" fillId="0" borderId="0" applyFill="0" applyBorder="0"/>
    <xf numFmtId="165" fontId="1" fillId="0" borderId="0" applyFont="0" applyFill="0" applyBorder="0" applyAlignment="0" applyProtection="0"/>
    <xf numFmtId="166" fontId="1" fillId="0" borderId="0" applyFont="0" applyFill="0" applyBorder="0" applyAlignment="0" applyProtection="0"/>
  </cellStyleXfs>
  <cellXfs count="129">
    <xf numFmtId="0" fontId="0" fillId="0" borderId="0" xfId="0"/>
    <xf numFmtId="0" fontId="2" fillId="0" borderId="0" xfId="4" applyFont="1"/>
    <xf numFmtId="0" fontId="2" fillId="0" borderId="0" xfId="0" applyFont="1"/>
    <xf numFmtId="0" fontId="3" fillId="0" borderId="0" xfId="0" applyFont="1"/>
    <xf numFmtId="0" fontId="8" fillId="0" borderId="2" xfId="5" applyFont="1" applyFill="1" applyBorder="1" applyAlignment="1" applyProtection="1"/>
    <xf numFmtId="0" fontId="8" fillId="0" borderId="0" xfId="5" applyFont="1" applyFill="1" applyBorder="1"/>
    <xf numFmtId="0" fontId="2" fillId="0" borderId="0" xfId="5" applyFont="1" applyAlignment="1">
      <alignment horizontal="center"/>
    </xf>
    <xf numFmtId="0" fontId="2" fillId="0" borderId="0" xfId="5" applyFont="1"/>
    <xf numFmtId="0" fontId="2" fillId="0" borderId="2" xfId="5" applyFont="1" applyBorder="1"/>
    <xf numFmtId="0" fontId="2" fillId="0" borderId="0" xfId="5" applyFont="1" applyAlignment="1">
      <alignment horizontal="right"/>
    </xf>
    <xf numFmtId="0" fontId="3" fillId="0" borderId="0" xfId="0" applyFont="1" applyAlignment="1">
      <alignment horizontal="right"/>
    </xf>
    <xf numFmtId="0" fontId="8" fillId="0" borderId="0" xfId="5" applyFont="1" applyFill="1" applyAlignment="1" applyProtection="1">
      <alignment horizontal="right"/>
    </xf>
    <xf numFmtId="0" fontId="9" fillId="0" borderId="0" xfId="5" applyFont="1" applyFill="1" applyBorder="1"/>
    <xf numFmtId="0" fontId="10" fillId="0" borderId="0" xfId="5" applyFont="1" applyFill="1" applyBorder="1"/>
    <xf numFmtId="0" fontId="11" fillId="0" borderId="0" xfId="5" applyFont="1"/>
    <xf numFmtId="0" fontId="9" fillId="0" borderId="0" xfId="5" applyFont="1" applyFill="1" applyAlignment="1" applyProtection="1"/>
    <xf numFmtId="0" fontId="9" fillId="0" borderId="0" xfId="5" applyFont="1" applyFill="1" applyBorder="1" applyAlignment="1" applyProtection="1"/>
    <xf numFmtId="0" fontId="8" fillId="0" borderId="1" xfId="5" applyFont="1" applyFill="1" applyBorder="1"/>
    <xf numFmtId="171" fontId="2" fillId="0" borderId="0" xfId="0" applyNumberFormat="1" applyFont="1"/>
    <xf numFmtId="171" fontId="2" fillId="0" borderId="0" xfId="5" applyNumberFormat="1" applyFont="1"/>
    <xf numFmtId="0" fontId="14" fillId="0" borderId="0" xfId="5" applyFont="1" applyFill="1" applyAlignment="1" applyProtection="1"/>
    <xf numFmtId="4" fontId="3" fillId="0" borderId="0" xfId="4" applyNumberFormat="1" applyFont="1" applyBorder="1" applyAlignment="1" applyProtection="1">
      <alignment horizontal="right"/>
      <protection locked="0"/>
    </xf>
    <xf numFmtId="171" fontId="2" fillId="0" borderId="0" xfId="3" applyNumberFormat="1" applyFont="1" applyBorder="1"/>
    <xf numFmtId="171" fontId="2" fillId="0" borderId="0" xfId="3" applyNumberFormat="1" applyFont="1" applyFill="1" applyBorder="1" applyProtection="1"/>
    <xf numFmtId="171" fontId="2" fillId="0" borderId="1" xfId="3" applyNumberFormat="1" applyFont="1" applyBorder="1"/>
    <xf numFmtId="170" fontId="2" fillId="0" borderId="0" xfId="3" applyNumberFormat="1" applyFont="1" applyBorder="1"/>
    <xf numFmtId="171" fontId="2" fillId="0" borderId="2" xfId="3" applyNumberFormat="1" applyFont="1" applyFill="1" applyBorder="1" applyProtection="1"/>
    <xf numFmtId="171" fontId="2" fillId="0" borderId="0" xfId="5" applyNumberFormat="1" applyFont="1" applyFill="1" applyBorder="1" applyProtection="1"/>
    <xf numFmtId="171" fontId="2" fillId="0" borderId="0" xfId="6" applyNumberFormat="1" applyFont="1"/>
    <xf numFmtId="171" fontId="2" fillId="0" borderId="2" xfId="5" applyNumberFormat="1" applyFont="1" applyBorder="1"/>
    <xf numFmtId="0" fontId="3" fillId="0" borderId="1" xfId="4" applyNumberFormat="1" applyFont="1" applyBorder="1" applyAlignment="1" applyProtection="1">
      <alignment horizontal="right" wrapText="1"/>
    </xf>
    <xf numFmtId="0" fontId="3" fillId="0" borderId="1" xfId="4" applyFont="1" applyBorder="1" applyAlignment="1" applyProtection="1">
      <alignment horizontal="justify" vertical="top"/>
    </xf>
    <xf numFmtId="0" fontId="3" fillId="0" borderId="1" xfId="4" applyFont="1" applyBorder="1" applyAlignment="1" applyProtection="1">
      <alignment horizontal="left" wrapText="1"/>
    </xf>
    <xf numFmtId="168" fontId="3" fillId="0" borderId="1" xfId="4" applyNumberFormat="1" applyFont="1" applyBorder="1" applyAlignment="1" applyProtection="1">
      <alignment horizontal="right"/>
    </xf>
    <xf numFmtId="3" fontId="3" fillId="0" borderId="1" xfId="4" applyNumberFormat="1" applyFont="1" applyBorder="1" applyAlignment="1" applyProtection="1">
      <alignment horizontal="right"/>
    </xf>
    <xf numFmtId="0" fontId="3" fillId="0" borderId="0" xfId="4" applyFont="1" applyBorder="1" applyProtection="1"/>
    <xf numFmtId="0" fontId="3" fillId="0" borderId="0" xfId="4" applyNumberFormat="1" applyFont="1" applyBorder="1" applyAlignment="1" applyProtection="1">
      <alignment horizontal="right" wrapText="1"/>
    </xf>
    <xf numFmtId="0" fontId="3" fillId="0" borderId="0" xfId="4" applyFont="1" applyBorder="1" applyAlignment="1" applyProtection="1">
      <alignment horizontal="justify" vertical="top"/>
    </xf>
    <xf numFmtId="0" fontId="3" fillId="0" borderId="0" xfId="4" applyFont="1" applyBorder="1" applyAlignment="1" applyProtection="1">
      <alignment horizontal="left" wrapText="1"/>
    </xf>
    <xf numFmtId="168" fontId="3" fillId="0" borderId="0" xfId="4" applyNumberFormat="1" applyFont="1" applyBorder="1" applyAlignment="1" applyProtection="1">
      <alignment horizontal="right"/>
    </xf>
    <xf numFmtId="3" fontId="3" fillId="0" borderId="0" xfId="4" applyNumberFormat="1" applyFont="1" applyBorder="1" applyAlignment="1" applyProtection="1">
      <alignment horizontal="right"/>
    </xf>
    <xf numFmtId="0" fontId="5" fillId="0" borderId="1" xfId="4" applyNumberFormat="1" applyFont="1" applyBorder="1" applyAlignment="1" applyProtection="1">
      <alignment horizontal="right" vertical="top" wrapText="1"/>
    </xf>
    <xf numFmtId="49" fontId="4" fillId="0" borderId="1" xfId="4" applyNumberFormat="1" applyFont="1" applyBorder="1" applyAlignment="1" applyProtection="1">
      <alignment horizontal="left"/>
    </xf>
    <xf numFmtId="0" fontId="4" fillId="0" borderId="1" xfId="4" applyFont="1" applyBorder="1" applyAlignment="1" applyProtection="1">
      <alignment horizontal="right" wrapText="1"/>
    </xf>
    <xf numFmtId="0" fontId="3" fillId="0" borderId="0" xfId="4" applyFont="1" applyProtection="1"/>
    <xf numFmtId="0" fontId="3" fillId="0" borderId="0" xfId="4" applyNumberFormat="1" applyFont="1" applyBorder="1" applyAlignment="1" applyProtection="1">
      <alignment horizontal="right" vertical="top" wrapText="1"/>
    </xf>
    <xf numFmtId="0" fontId="3" fillId="0" borderId="0" xfId="4" applyFont="1" applyBorder="1" applyAlignment="1" applyProtection="1">
      <alignment horizontal="right" wrapText="1"/>
    </xf>
    <xf numFmtId="49" fontId="3" fillId="0" borderId="0" xfId="4" applyNumberFormat="1" applyFont="1" applyBorder="1" applyAlignment="1" applyProtection="1">
      <alignment horizontal="justify" vertical="top" wrapText="1"/>
    </xf>
    <xf numFmtId="0" fontId="4" fillId="0" borderId="0" xfId="4" applyFont="1" applyBorder="1" applyProtection="1"/>
    <xf numFmtId="3" fontId="3" fillId="0" borderId="0" xfId="4" applyNumberFormat="1" applyFont="1" applyBorder="1" applyProtection="1"/>
    <xf numFmtId="0" fontId="3" fillId="0" borderId="0" xfId="0" applyNumberFormat="1" applyFont="1" applyBorder="1" applyAlignment="1" applyProtection="1">
      <alignment horizontal="right" vertical="top" wrapText="1"/>
    </xf>
    <xf numFmtId="0" fontId="3" fillId="0" borderId="0" xfId="0" applyFont="1" applyBorder="1" applyAlignment="1" applyProtection="1">
      <alignment horizontal="justify" vertical="top"/>
    </xf>
    <xf numFmtId="0" fontId="3" fillId="0" borderId="0" xfId="0" applyFont="1" applyBorder="1" applyAlignment="1" applyProtection="1">
      <alignment horizontal="right" wrapText="1"/>
    </xf>
    <xf numFmtId="168" fontId="3" fillId="0" borderId="0" xfId="0" applyNumberFormat="1" applyFont="1" applyAlignment="1" applyProtection="1">
      <alignment horizontal="right"/>
    </xf>
    <xf numFmtId="168" fontId="3" fillId="0" borderId="0" xfId="0" applyNumberFormat="1" applyFont="1" applyBorder="1" applyAlignment="1" applyProtection="1">
      <alignment horizontal="right"/>
    </xf>
    <xf numFmtId="3" fontId="3" fillId="0" borderId="0" xfId="0" applyNumberFormat="1" applyFont="1" applyBorder="1" applyAlignment="1" applyProtection="1">
      <alignment horizontal="right"/>
    </xf>
    <xf numFmtId="0" fontId="3" fillId="0" borderId="0" xfId="0" applyFont="1" applyProtection="1"/>
    <xf numFmtId="0" fontId="4" fillId="0" borderId="0" xfId="4" applyFont="1" applyProtection="1"/>
    <xf numFmtId="4" fontId="3" fillId="0" borderId="0" xfId="4" applyNumberFormat="1" applyFont="1" applyBorder="1" applyAlignment="1" applyProtection="1">
      <alignment horizontal="right"/>
    </xf>
    <xf numFmtId="49" fontId="3" fillId="0" borderId="0" xfId="4" applyNumberFormat="1" applyFont="1" applyAlignment="1" applyProtection="1">
      <alignment horizontal="justify" vertical="top" wrapText="1"/>
    </xf>
    <xf numFmtId="169" fontId="3" fillId="0" borderId="0" xfId="4" applyNumberFormat="1" applyFont="1" applyProtection="1"/>
    <xf numFmtId="168" fontId="16" fillId="0" borderId="0" xfId="4" applyNumberFormat="1" applyFont="1" applyBorder="1" applyAlignment="1" applyProtection="1">
      <alignment horizontal="right"/>
    </xf>
    <xf numFmtId="168" fontId="3" fillId="0" borderId="0" xfId="4" applyNumberFormat="1" applyFont="1" applyProtection="1"/>
    <xf numFmtId="172" fontId="3" fillId="0" borderId="0" xfId="4" applyNumberFormat="1" applyFont="1" applyBorder="1" applyAlignment="1" applyProtection="1">
      <alignment horizontal="left" vertical="top" wrapText="1"/>
    </xf>
    <xf numFmtId="168" fontId="3" fillId="0" borderId="0" xfId="4" applyNumberFormat="1" applyFont="1" applyAlignment="1" applyProtection="1">
      <alignment horizontal="right"/>
    </xf>
    <xf numFmtId="0" fontId="4" fillId="0" borderId="3" xfId="0" applyNumberFormat="1" applyFont="1" applyBorder="1" applyAlignment="1" applyProtection="1">
      <alignment horizontal="right" vertical="top" wrapText="1"/>
    </xf>
    <xf numFmtId="49" fontId="3" fillId="0" borderId="3" xfId="0" applyNumberFormat="1" applyFont="1" applyBorder="1" applyAlignment="1" applyProtection="1">
      <alignment horizontal="left"/>
    </xf>
    <xf numFmtId="0" fontId="3" fillId="0" borderId="3" xfId="0" applyFont="1" applyBorder="1" applyAlignment="1" applyProtection="1">
      <alignment horizontal="right" wrapText="1"/>
    </xf>
    <xf numFmtId="168" fontId="4" fillId="0" borderId="3" xfId="0" applyNumberFormat="1" applyFont="1" applyBorder="1" applyAlignment="1" applyProtection="1">
      <alignment horizontal="right"/>
    </xf>
    <xf numFmtId="4" fontId="4" fillId="0" borderId="3" xfId="0" applyNumberFormat="1" applyFont="1" applyBorder="1" applyAlignment="1" applyProtection="1">
      <alignment horizontal="right"/>
    </xf>
    <xf numFmtId="0" fontId="4" fillId="0" borderId="0" xfId="0" applyFont="1" applyProtection="1"/>
    <xf numFmtId="0" fontId="3" fillId="0" borderId="0" xfId="4" applyFont="1" applyAlignment="1" applyProtection="1"/>
    <xf numFmtId="49" fontId="4" fillId="0" borderId="1" xfId="4" applyNumberFormat="1" applyFont="1" applyBorder="1" applyAlignment="1" applyProtection="1">
      <alignment horizontal="justify"/>
    </xf>
    <xf numFmtId="4" fontId="3" fillId="0" borderId="1" xfId="4" applyNumberFormat="1" applyFont="1" applyBorder="1" applyAlignment="1" applyProtection="1">
      <alignment horizontal="right"/>
    </xf>
    <xf numFmtId="168" fontId="3" fillId="0" borderId="0" xfId="4" quotePrefix="1" applyNumberFormat="1" applyFont="1" applyBorder="1" applyAlignment="1" applyProtection="1">
      <alignment horizontal="right" wrapText="1"/>
    </xf>
    <xf numFmtId="49" fontId="3" fillId="0" borderId="0" xfId="4" applyNumberFormat="1" applyFont="1" applyFill="1" applyBorder="1" applyAlignment="1" applyProtection="1">
      <alignment horizontal="justify" vertical="top" wrapText="1"/>
    </xf>
    <xf numFmtId="0" fontId="3" fillId="0" borderId="0" xfId="4" applyFont="1" applyFill="1" applyBorder="1" applyAlignment="1" applyProtection="1">
      <alignment horizontal="justify" vertical="top" wrapText="1"/>
    </xf>
    <xf numFmtId="49" fontId="3" fillId="0" borderId="3" xfId="0" applyNumberFormat="1" applyFont="1" applyBorder="1" applyAlignment="1" applyProtection="1">
      <alignment horizontal="justify"/>
    </xf>
    <xf numFmtId="168" fontId="3" fillId="0" borderId="1" xfId="0" applyNumberFormat="1" applyFont="1" applyBorder="1" applyAlignment="1" applyProtection="1">
      <alignment horizontal="right"/>
    </xf>
    <xf numFmtId="4" fontId="17" fillId="0" borderId="0" xfId="0" applyNumberFormat="1" applyFont="1" applyProtection="1"/>
    <xf numFmtId="0" fontId="17" fillId="0" borderId="0" xfId="0" applyFont="1" applyProtection="1"/>
    <xf numFmtId="49" fontId="15" fillId="0" borderId="0" xfId="4" applyNumberFormat="1" applyFont="1" applyBorder="1" applyAlignment="1" applyProtection="1">
      <alignment horizontal="justify" vertical="top" wrapText="1"/>
    </xf>
    <xf numFmtId="172" fontId="3" fillId="0" borderId="0" xfId="4" applyNumberFormat="1" applyFont="1" applyBorder="1" applyAlignment="1" applyProtection="1">
      <alignment horizontal="justify" vertical="top" wrapText="1"/>
    </xf>
    <xf numFmtId="0" fontId="3" fillId="0" borderId="0" xfId="4" quotePrefix="1" applyFont="1" applyBorder="1" applyAlignment="1" applyProtection="1">
      <alignment horizontal="right" wrapText="1"/>
    </xf>
    <xf numFmtId="0" fontId="3" fillId="0" borderId="0" xfId="4" applyFont="1" applyFill="1" applyBorder="1" applyAlignment="1" applyProtection="1">
      <alignment horizontal="right" wrapText="1"/>
    </xf>
    <xf numFmtId="0" fontId="3" fillId="0" borderId="0" xfId="4" applyNumberFormat="1" applyFont="1" applyFill="1" applyBorder="1" applyAlignment="1" applyProtection="1">
      <alignment horizontal="right" vertical="justify" wrapText="1"/>
    </xf>
    <xf numFmtId="172" fontId="3" fillId="0" borderId="0" xfId="4" applyNumberFormat="1" applyFont="1" applyFill="1" applyBorder="1" applyAlignment="1" applyProtection="1">
      <alignment horizontal="justify" vertical="top" wrapText="1"/>
    </xf>
    <xf numFmtId="0" fontId="3" fillId="0" borderId="0" xfId="4" applyNumberFormat="1" applyFont="1" applyAlignment="1" applyProtection="1">
      <alignment horizontal="right" vertical="top" wrapText="1"/>
    </xf>
    <xf numFmtId="0" fontId="3" fillId="0" borderId="1" xfId="4" applyNumberFormat="1" applyFont="1" applyBorder="1" applyAlignment="1" applyProtection="1">
      <alignment horizontal="right" vertical="top" wrapText="1"/>
    </xf>
    <xf numFmtId="0" fontId="3" fillId="0" borderId="1" xfId="4" applyFont="1" applyBorder="1" applyAlignment="1" applyProtection="1">
      <alignment horizontal="right" wrapText="1"/>
    </xf>
    <xf numFmtId="0" fontId="4" fillId="0" borderId="0" xfId="0" applyNumberFormat="1" applyFont="1" applyBorder="1" applyAlignment="1" applyProtection="1">
      <alignment horizontal="right" vertical="top" wrapText="1"/>
    </xf>
    <xf numFmtId="168" fontId="4" fillId="0" borderId="0" xfId="0" applyNumberFormat="1" applyFont="1" applyBorder="1" applyAlignment="1" applyProtection="1">
      <alignment horizontal="right"/>
    </xf>
    <xf numFmtId="4" fontId="4" fillId="0" borderId="0" xfId="0" applyNumberFormat="1" applyFont="1" applyBorder="1" applyAlignment="1" applyProtection="1">
      <alignment horizontal="right"/>
    </xf>
    <xf numFmtId="49" fontId="3" fillId="0" borderId="0" xfId="0" applyNumberFormat="1" applyFont="1" applyBorder="1" applyAlignment="1" applyProtection="1">
      <alignment horizontal="justify"/>
    </xf>
    <xf numFmtId="49" fontId="4" fillId="0" borderId="1" xfId="4" applyNumberFormat="1" applyFont="1" applyFill="1" applyBorder="1" applyAlignment="1" applyProtection="1">
      <alignment horizontal="justify"/>
    </xf>
    <xf numFmtId="168" fontId="3" fillId="0" borderId="0" xfId="0" applyNumberFormat="1" applyFont="1" applyFill="1" applyAlignment="1" applyProtection="1">
      <alignment horizontal="right"/>
    </xf>
    <xf numFmtId="3" fontId="12" fillId="0" borderId="0" xfId="4" applyNumberFormat="1" applyFont="1" applyBorder="1" applyAlignment="1" applyProtection="1">
      <alignment horizontal="right"/>
    </xf>
    <xf numFmtId="0" fontId="18" fillId="0" borderId="0" xfId="4" applyFont="1" applyBorder="1" applyAlignment="1" applyProtection="1">
      <alignment horizontal="justify" vertical="top"/>
    </xf>
    <xf numFmtId="0" fontId="5" fillId="0" borderId="0" xfId="4" applyNumberFormat="1" applyFont="1" applyBorder="1" applyAlignment="1" applyProtection="1">
      <alignment horizontal="right" vertical="top" wrapText="1"/>
    </xf>
    <xf numFmtId="49" fontId="4" fillId="0" borderId="0" xfId="4" applyNumberFormat="1" applyFont="1" applyBorder="1" applyAlignment="1" applyProtection="1">
      <alignment horizontal="justify"/>
    </xf>
    <xf numFmtId="0" fontId="4" fillId="0" borderId="0" xfId="4" applyFont="1" applyBorder="1" applyAlignment="1" applyProtection="1">
      <alignment horizontal="right" wrapText="1"/>
    </xf>
    <xf numFmtId="0" fontId="3" fillId="0" borderId="0" xfId="4" applyNumberFormat="1" applyFont="1" applyFill="1" applyBorder="1" applyAlignment="1" applyProtection="1">
      <alignment horizontal="justify" vertical="top" wrapText="1"/>
    </xf>
    <xf numFmtId="0" fontId="3" fillId="0" borderId="0" xfId="4" applyFont="1" applyAlignment="1" applyProtection="1">
      <alignment horizontal="justify" vertical="top"/>
    </xf>
    <xf numFmtId="0" fontId="3" fillId="0" borderId="0" xfId="4" applyFont="1" applyAlignment="1" applyProtection="1">
      <alignment wrapText="1"/>
    </xf>
    <xf numFmtId="0" fontId="3" fillId="0" borderId="0" xfId="4" applyNumberFormat="1" applyFont="1" applyBorder="1" applyAlignment="1" applyProtection="1">
      <alignment horizontal="justify" vertical="top" wrapText="1"/>
    </xf>
    <xf numFmtId="168" fontId="12" fillId="0" borderId="1" xfId="4" applyNumberFormat="1" applyFont="1" applyBorder="1" applyAlignment="1" applyProtection="1">
      <alignment horizontal="right"/>
    </xf>
    <xf numFmtId="168" fontId="12" fillId="0" borderId="0" xfId="4" applyNumberFormat="1" applyFont="1" applyBorder="1" applyAlignment="1" applyProtection="1">
      <alignment horizontal="right"/>
    </xf>
    <xf numFmtId="168" fontId="5" fillId="0" borderId="0" xfId="4" applyNumberFormat="1" applyFont="1" applyBorder="1" applyAlignment="1" applyProtection="1">
      <alignment horizontal="right"/>
    </xf>
    <xf numFmtId="168" fontId="13" fillId="0" borderId="3" xfId="0" applyNumberFormat="1" applyFont="1" applyBorder="1" applyAlignment="1" applyProtection="1">
      <alignment horizontal="right"/>
    </xf>
    <xf numFmtId="49" fontId="3" fillId="0" borderId="0" xfId="0" applyNumberFormat="1" applyFont="1" applyBorder="1" applyAlignment="1" applyProtection="1">
      <alignment horizontal="left"/>
    </xf>
    <xf numFmtId="168" fontId="13" fillId="0" borderId="0" xfId="0" applyNumberFormat="1" applyFont="1" applyBorder="1" applyAlignment="1" applyProtection="1">
      <alignment horizontal="right"/>
    </xf>
    <xf numFmtId="168" fontId="3" fillId="0" borderId="0" xfId="0" applyNumberFormat="1" applyFont="1" applyAlignment="1" applyProtection="1">
      <alignment horizontal="right" wrapText="1"/>
    </xf>
    <xf numFmtId="0" fontId="3" fillId="0" borderId="0" xfId="4" quotePrefix="1" applyFont="1" applyBorder="1" applyAlignment="1" applyProtection="1">
      <alignment horizontal="justify" vertical="top"/>
    </xf>
    <xf numFmtId="0" fontId="3" fillId="0" borderId="0" xfId="4" applyFont="1" applyAlignment="1" applyProtection="1">
      <alignment horizontal="right" wrapText="1"/>
    </xf>
    <xf numFmtId="3" fontId="3" fillId="0" borderId="0" xfId="4" applyNumberFormat="1" applyFont="1" applyAlignment="1" applyProtection="1">
      <alignment horizontal="right"/>
    </xf>
    <xf numFmtId="168" fontId="3" fillId="0" borderId="1" xfId="4" applyNumberFormat="1" applyFont="1" applyBorder="1" applyAlignment="1" applyProtection="1">
      <alignment horizontal="right"/>
      <protection locked="0"/>
    </xf>
    <xf numFmtId="168" fontId="3" fillId="0" borderId="0" xfId="4" applyNumberFormat="1" applyFont="1" applyBorder="1" applyAlignment="1" applyProtection="1">
      <alignment horizontal="right"/>
      <protection locked="0"/>
    </xf>
    <xf numFmtId="168" fontId="3" fillId="0" borderId="0" xfId="0" applyNumberFormat="1" applyFont="1" applyBorder="1" applyAlignment="1" applyProtection="1">
      <alignment horizontal="right"/>
      <protection locked="0"/>
    </xf>
    <xf numFmtId="4" fontId="7" fillId="0" borderId="0" xfId="4" applyNumberFormat="1" applyFont="1" applyBorder="1" applyAlignment="1" applyProtection="1">
      <alignment horizontal="right"/>
      <protection locked="0"/>
    </xf>
    <xf numFmtId="4" fontId="3" fillId="0" borderId="0" xfId="7" applyNumberFormat="1" applyFont="1" applyFill="1" applyBorder="1" applyAlignment="1" applyProtection="1">
      <alignment horizontal="right"/>
      <protection locked="0"/>
    </xf>
    <xf numFmtId="4" fontId="3" fillId="0" borderId="0" xfId="7" applyNumberFormat="1" applyFont="1" applyBorder="1" applyAlignment="1" applyProtection="1">
      <alignment horizontal="right"/>
      <protection locked="0"/>
    </xf>
    <xf numFmtId="4" fontId="4" fillId="0" borderId="3" xfId="0" applyNumberFormat="1" applyFont="1" applyBorder="1" applyAlignment="1" applyProtection="1">
      <alignment horizontal="right"/>
      <protection locked="0"/>
    </xf>
    <xf numFmtId="4" fontId="3" fillId="0" borderId="1" xfId="4" applyNumberFormat="1" applyFont="1" applyBorder="1" applyAlignment="1" applyProtection="1">
      <alignment horizontal="right"/>
      <protection locked="0"/>
    </xf>
    <xf numFmtId="4" fontId="3" fillId="0" borderId="0" xfId="4" applyNumberFormat="1" applyFont="1" applyFill="1" applyBorder="1" applyAlignment="1" applyProtection="1">
      <alignment horizontal="right"/>
      <protection locked="0"/>
    </xf>
    <xf numFmtId="4" fontId="4" fillId="0" borderId="0" xfId="0" applyNumberFormat="1" applyFont="1" applyBorder="1" applyAlignment="1" applyProtection="1">
      <alignment horizontal="right"/>
      <protection locked="0"/>
    </xf>
    <xf numFmtId="4" fontId="3" fillId="0" borderId="0" xfId="4" applyNumberFormat="1" applyFont="1" applyBorder="1" applyAlignment="1" applyProtection="1">
      <alignment horizontal="right" wrapText="1"/>
      <protection locked="0"/>
    </xf>
    <xf numFmtId="4" fontId="5" fillId="0" borderId="0" xfId="4" applyNumberFormat="1" applyFont="1" applyBorder="1" applyAlignment="1" applyProtection="1">
      <alignment horizontal="right"/>
      <protection locked="0"/>
    </xf>
    <xf numFmtId="4" fontId="3" fillId="0" borderId="0" xfId="7" applyNumberFormat="1" applyFont="1" applyBorder="1" applyAlignment="1" applyProtection="1">
      <alignment horizontal="right" wrapText="1"/>
      <protection locked="0"/>
    </xf>
    <xf numFmtId="168" fontId="3" fillId="0" borderId="0" xfId="4" applyNumberFormat="1" applyFont="1" applyAlignment="1" applyProtection="1">
      <alignment horizontal="right"/>
      <protection locked="0"/>
    </xf>
  </cellXfs>
  <cellStyles count="8">
    <cellStyle name="Comma_OSN" xfId="1"/>
    <cellStyle name="Currency [0]_1.3.2" xfId="2"/>
    <cellStyle name="Currency_1.3.2" xfId="3"/>
    <cellStyle name="Navadno" xfId="0" builtinId="0"/>
    <cellStyle name="Normal_1.3.2" xfId="4"/>
    <cellStyle name="Normal_R 1,1" xfId="5"/>
    <cellStyle name="Valuta" xfId="6" builtinId="4"/>
    <cellStyle name="Vejica" xfId="7"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7:D48"/>
  <sheetViews>
    <sheetView view="pageBreakPreview" zoomScaleNormal="100" zoomScaleSheetLayoutView="100" workbookViewId="0">
      <selection activeCell="C47" sqref="C47"/>
    </sheetView>
  </sheetViews>
  <sheetFormatPr defaultRowHeight="14.25" x14ac:dyDescent="0.2"/>
  <cols>
    <col min="1" max="1" width="5.7109375" style="9" customWidth="1"/>
    <col min="2" max="2" width="54.7109375" style="7" customWidth="1"/>
    <col min="3" max="3" width="41.7109375" style="7" customWidth="1"/>
    <col min="4" max="4" width="6" style="7" customWidth="1"/>
    <col min="5" max="16384" width="9.140625" style="7"/>
  </cols>
  <sheetData>
    <row r="7" spans="1:4" x14ac:dyDescent="0.2">
      <c r="B7" s="2"/>
    </row>
    <row r="8" spans="1:4" x14ac:dyDescent="0.2">
      <c r="A8" s="10"/>
      <c r="B8" s="3"/>
    </row>
    <row r="9" spans="1:4" x14ac:dyDescent="0.2">
      <c r="A9" s="11"/>
      <c r="B9" s="3"/>
    </row>
    <row r="10" spans="1:4" ht="18" x14ac:dyDescent="0.25">
      <c r="A10" s="11"/>
      <c r="B10" s="20" t="s">
        <v>280</v>
      </c>
    </row>
    <row r="11" spans="1:4" x14ac:dyDescent="0.2">
      <c r="B11" s="1"/>
      <c r="C11" s="2"/>
    </row>
    <row r="12" spans="1:4" x14ac:dyDescent="0.2">
      <c r="B12" s="1"/>
      <c r="C12" s="2"/>
    </row>
    <row r="13" spans="1:4" ht="15" x14ac:dyDescent="0.25">
      <c r="B13" s="16" t="s">
        <v>11</v>
      </c>
      <c r="C13" s="18"/>
    </row>
    <row r="14" spans="1:4" x14ac:dyDescent="0.2">
      <c r="B14" s="1"/>
      <c r="C14" s="18"/>
    </row>
    <row r="15" spans="1:4" ht="15" x14ac:dyDescent="0.25">
      <c r="B15" s="5" t="s">
        <v>5</v>
      </c>
      <c r="C15" s="22">
        <f>popis!G77</f>
        <v>0</v>
      </c>
      <c r="D15" s="12"/>
    </row>
    <row r="16" spans="1:4" ht="15" x14ac:dyDescent="0.25">
      <c r="B16" s="5"/>
      <c r="C16" s="23"/>
      <c r="D16" s="12"/>
    </row>
    <row r="17" spans="2:4" ht="15" x14ac:dyDescent="0.25">
      <c r="B17" s="5" t="s">
        <v>3</v>
      </c>
      <c r="C17" s="22">
        <f>popis!G150</f>
        <v>0</v>
      </c>
      <c r="D17" s="12"/>
    </row>
    <row r="18" spans="2:4" ht="15" x14ac:dyDescent="0.25">
      <c r="B18" s="5"/>
      <c r="C18" s="23"/>
      <c r="D18" s="12"/>
    </row>
    <row r="19" spans="2:4" ht="15" x14ac:dyDescent="0.25">
      <c r="B19" s="5" t="s">
        <v>53</v>
      </c>
      <c r="C19" s="22">
        <f>popis!G235</f>
        <v>0</v>
      </c>
      <c r="D19" s="12"/>
    </row>
    <row r="20" spans="2:4" ht="15" x14ac:dyDescent="0.25">
      <c r="B20" s="17"/>
      <c r="C20" s="24"/>
      <c r="D20" s="12"/>
    </row>
    <row r="21" spans="2:4" ht="15" x14ac:dyDescent="0.25">
      <c r="B21" s="5" t="s">
        <v>9</v>
      </c>
      <c r="C21" s="22">
        <f>SUM(C15:C20)</f>
        <v>0</v>
      </c>
      <c r="D21" s="12"/>
    </row>
    <row r="22" spans="2:4" ht="15" x14ac:dyDescent="0.25">
      <c r="B22" s="5"/>
      <c r="C22" s="22"/>
      <c r="D22" s="12"/>
    </row>
    <row r="23" spans="2:4" ht="15" x14ac:dyDescent="0.25">
      <c r="B23" s="5"/>
      <c r="C23" s="22"/>
      <c r="D23" s="12"/>
    </row>
    <row r="24" spans="2:4" ht="15" x14ac:dyDescent="0.25">
      <c r="B24" s="16" t="s">
        <v>12</v>
      </c>
      <c r="C24" s="22"/>
      <c r="D24" s="12"/>
    </row>
    <row r="25" spans="2:4" ht="15" x14ac:dyDescent="0.25">
      <c r="B25" s="5"/>
      <c r="C25" s="22"/>
      <c r="D25" s="12"/>
    </row>
    <row r="26" spans="2:4" ht="15" x14ac:dyDescent="0.25">
      <c r="B26" s="5" t="s">
        <v>119</v>
      </c>
      <c r="C26" s="22">
        <f>popis!G298</f>
        <v>0</v>
      </c>
      <c r="D26" s="12"/>
    </row>
    <row r="27" spans="2:4" ht="15" x14ac:dyDescent="0.25">
      <c r="B27" s="5"/>
      <c r="C27" s="22"/>
      <c r="D27" s="12"/>
    </row>
    <row r="28" spans="2:4" ht="15" x14ac:dyDescent="0.25">
      <c r="B28" s="5" t="s">
        <v>19</v>
      </c>
      <c r="C28" s="22">
        <f>popis!G331</f>
        <v>0</v>
      </c>
      <c r="D28" s="12"/>
    </row>
    <row r="29" spans="2:4" ht="15" x14ac:dyDescent="0.25">
      <c r="B29" s="5"/>
      <c r="C29" s="22"/>
      <c r="D29" s="12"/>
    </row>
    <row r="30" spans="2:4" ht="15" x14ac:dyDescent="0.25">
      <c r="B30" s="5" t="s">
        <v>61</v>
      </c>
      <c r="C30" s="22">
        <f>popis!G349</f>
        <v>0</v>
      </c>
      <c r="D30" s="12"/>
    </row>
    <row r="31" spans="2:4" ht="15" x14ac:dyDescent="0.25">
      <c r="B31" s="5"/>
      <c r="C31" s="22"/>
      <c r="D31" s="12"/>
    </row>
    <row r="32" spans="2:4" ht="15" x14ac:dyDescent="0.25">
      <c r="B32" s="5" t="s">
        <v>122</v>
      </c>
      <c r="C32" s="22">
        <f>popis!G371</f>
        <v>0</v>
      </c>
      <c r="D32" s="12"/>
    </row>
    <row r="33" spans="2:4" ht="15" x14ac:dyDescent="0.25">
      <c r="B33" s="5"/>
      <c r="C33" s="22"/>
      <c r="D33" s="12"/>
    </row>
    <row r="34" spans="2:4" ht="15" x14ac:dyDescent="0.25">
      <c r="B34" s="5" t="s">
        <v>25</v>
      </c>
      <c r="C34" s="22">
        <f>popis!G389</f>
        <v>0</v>
      </c>
      <c r="D34" s="12"/>
    </row>
    <row r="35" spans="2:4" ht="15" x14ac:dyDescent="0.25">
      <c r="B35" s="5"/>
      <c r="C35" s="22"/>
      <c r="D35" s="12"/>
    </row>
    <row r="36" spans="2:4" ht="15" x14ac:dyDescent="0.25">
      <c r="B36" s="5" t="s">
        <v>28</v>
      </c>
      <c r="C36" s="22">
        <f>popis!G427</f>
        <v>0</v>
      </c>
      <c r="D36" s="12"/>
    </row>
    <row r="37" spans="2:4" ht="15" x14ac:dyDescent="0.25">
      <c r="B37" s="5"/>
      <c r="C37" s="22"/>
      <c r="D37" s="12"/>
    </row>
    <row r="38" spans="2:4" ht="15" x14ac:dyDescent="0.25">
      <c r="B38" s="5" t="s">
        <v>7</v>
      </c>
      <c r="C38" s="22">
        <f>popis!G447</f>
        <v>0</v>
      </c>
      <c r="D38" s="12"/>
    </row>
    <row r="39" spans="2:4" ht="15" x14ac:dyDescent="0.25">
      <c r="B39" s="17"/>
      <c r="C39" s="24"/>
      <c r="D39" s="12"/>
    </row>
    <row r="40" spans="2:4" ht="15" x14ac:dyDescent="0.25">
      <c r="B40" s="5" t="s">
        <v>10</v>
      </c>
      <c r="C40" s="22">
        <f>SUM(C25:C39)</f>
        <v>0</v>
      </c>
      <c r="D40" s="12"/>
    </row>
    <row r="41" spans="2:4" ht="15" x14ac:dyDescent="0.25">
      <c r="B41" s="5"/>
      <c r="C41" s="25"/>
      <c r="D41" s="12"/>
    </row>
    <row r="42" spans="2:4" ht="15" x14ac:dyDescent="0.25">
      <c r="B42" s="5"/>
      <c r="C42" s="23"/>
      <c r="D42" s="12"/>
    </row>
    <row r="43" spans="2:4" x14ac:dyDescent="0.2">
      <c r="B43" s="4" t="s">
        <v>129</v>
      </c>
      <c r="C43" s="26">
        <f>C40+C21</f>
        <v>0</v>
      </c>
      <c r="D43" s="13"/>
    </row>
    <row r="44" spans="2:4" x14ac:dyDescent="0.2">
      <c r="B44" s="5"/>
      <c r="C44" s="27"/>
    </row>
    <row r="45" spans="2:4" x14ac:dyDescent="0.2">
      <c r="B45" s="6" t="s">
        <v>130</v>
      </c>
      <c r="C45" s="28">
        <f>+C43*0.22</f>
        <v>0</v>
      </c>
      <c r="D45" s="14"/>
    </row>
    <row r="46" spans="2:4" x14ac:dyDescent="0.2">
      <c r="C46" s="19"/>
      <c r="D46" s="14"/>
    </row>
    <row r="47" spans="2:4" x14ac:dyDescent="0.2">
      <c r="B47" s="8" t="s">
        <v>131</v>
      </c>
      <c r="C47" s="29">
        <f>+C45+C43</f>
        <v>0</v>
      </c>
      <c r="D47" s="14"/>
    </row>
    <row r="48" spans="2:4" ht="15" x14ac:dyDescent="0.25">
      <c r="B48" s="15"/>
      <c r="C48" s="19"/>
    </row>
  </sheetData>
  <phoneticPr fontId="0" type="noConversion"/>
  <pageMargins left="1.3385826771653544" right="0.59055118110236227" top="0.98425196850393704" bottom="0.98425196850393704" header="0.51181102362204722" footer="0.70866141732283472"/>
  <pageSetup paperSize="9" scale="79" orientation="portrait" useFirstPageNumber="1" horizontalDpi="360" verticalDpi="36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outlinePr applyStyles="1"/>
  </sheetPr>
  <dimension ref="A1:I451"/>
  <sheetViews>
    <sheetView tabSelected="1" view="pageBreakPreview" zoomScaleNormal="60" zoomScaleSheetLayoutView="100" workbookViewId="0">
      <pane ySplit="1" topLeftCell="A403" activePane="bottomLeft" state="frozen"/>
      <selection activeCell="B55" sqref="B55"/>
      <selection pane="bottomLeft" activeCell="F448" sqref="F448"/>
    </sheetView>
  </sheetViews>
  <sheetFormatPr defaultRowHeight="12.75" x14ac:dyDescent="0.2"/>
  <cols>
    <col min="1" max="1" width="6.7109375" style="87" customWidth="1"/>
    <col min="2" max="2" width="33.7109375" style="102" customWidth="1"/>
    <col min="3" max="3" width="5.7109375" style="113" customWidth="1"/>
    <col min="4" max="4" width="11.7109375" style="64" customWidth="1"/>
    <col min="5" max="5" width="10.7109375" style="64" hidden="1" customWidth="1"/>
    <col min="6" max="6" width="11.7109375" style="128" customWidth="1"/>
    <col min="7" max="7" width="14.7109375" style="114" customWidth="1"/>
    <col min="8" max="16384" width="9.140625" style="44"/>
  </cols>
  <sheetData>
    <row r="1" spans="1:9" s="35" customFormat="1" x14ac:dyDescent="0.2">
      <c r="A1" s="30" t="s">
        <v>0</v>
      </c>
      <c r="B1" s="31" t="s">
        <v>1</v>
      </c>
      <c r="C1" s="32" t="s">
        <v>15</v>
      </c>
      <c r="D1" s="33" t="s">
        <v>2</v>
      </c>
      <c r="E1" s="33"/>
      <c r="F1" s="115" t="s">
        <v>22</v>
      </c>
      <c r="G1" s="34" t="s">
        <v>23</v>
      </c>
    </row>
    <row r="2" spans="1:9" s="35" customFormat="1" x14ac:dyDescent="0.2">
      <c r="A2" s="36"/>
      <c r="B2" s="37"/>
      <c r="C2" s="38"/>
      <c r="D2" s="39"/>
      <c r="E2" s="39"/>
      <c r="F2" s="116"/>
      <c r="G2" s="40"/>
    </row>
    <row r="3" spans="1:9" s="35" customFormat="1" x14ac:dyDescent="0.2">
      <c r="A3" s="36"/>
      <c r="B3" s="37"/>
      <c r="C3" s="38"/>
      <c r="D3" s="39"/>
      <c r="E3" s="39"/>
      <c r="F3" s="116"/>
      <c r="G3" s="40"/>
    </row>
    <row r="4" spans="1:9" s="35" customFormat="1" x14ac:dyDescent="0.2">
      <c r="A4" s="36"/>
      <c r="B4" s="37"/>
      <c r="C4" s="38"/>
      <c r="D4" s="39"/>
      <c r="E4" s="39"/>
      <c r="F4" s="116"/>
      <c r="G4" s="40"/>
    </row>
    <row r="5" spans="1:9" x14ac:dyDescent="0.2">
      <c r="A5" s="41" t="s">
        <v>13</v>
      </c>
      <c r="B5" s="42" t="s">
        <v>158</v>
      </c>
      <c r="C5" s="43"/>
      <c r="D5" s="33"/>
      <c r="E5" s="33"/>
      <c r="F5" s="115"/>
      <c r="G5" s="34"/>
    </row>
    <row r="6" spans="1:9" x14ac:dyDescent="0.2">
      <c r="A6" s="45"/>
      <c r="B6" s="37"/>
      <c r="C6" s="46"/>
      <c r="D6" s="39"/>
      <c r="E6" s="39"/>
      <c r="F6" s="116"/>
      <c r="G6" s="40"/>
    </row>
    <row r="7" spans="1:9" ht="38.25" x14ac:dyDescent="0.2">
      <c r="A7" s="45"/>
      <c r="B7" s="47" t="s">
        <v>56</v>
      </c>
      <c r="C7" s="46"/>
      <c r="D7" s="39"/>
      <c r="E7" s="39"/>
      <c r="F7" s="116"/>
      <c r="G7" s="40"/>
    </row>
    <row r="8" spans="1:9" s="48" customFormat="1" x14ac:dyDescent="0.2">
      <c r="A8" s="45"/>
      <c r="B8" s="37"/>
      <c r="C8" s="46"/>
      <c r="D8" s="39"/>
      <c r="E8" s="39"/>
      <c r="F8" s="116"/>
      <c r="G8" s="40"/>
      <c r="H8" s="35"/>
    </row>
    <row r="9" spans="1:9" x14ac:dyDescent="0.2">
      <c r="A9" s="45"/>
      <c r="B9" s="37"/>
      <c r="C9" s="46"/>
      <c r="D9" s="39"/>
      <c r="E9" s="39"/>
      <c r="F9" s="116"/>
      <c r="G9" s="40"/>
      <c r="H9" s="49"/>
    </row>
    <row r="10" spans="1:9" s="56" customFormat="1" x14ac:dyDescent="0.2">
      <c r="A10" s="50"/>
      <c r="B10" s="51"/>
      <c r="C10" s="52"/>
      <c r="D10" s="53"/>
      <c r="E10" s="53"/>
      <c r="F10" s="117"/>
      <c r="G10" s="55"/>
      <c r="I10" s="44"/>
    </row>
    <row r="11" spans="1:9" x14ac:dyDescent="0.2">
      <c r="A11" s="41" t="s">
        <v>13</v>
      </c>
      <c r="B11" s="42" t="s">
        <v>5</v>
      </c>
      <c r="C11" s="43"/>
      <c r="D11" s="33"/>
      <c r="E11" s="33"/>
      <c r="F11" s="115"/>
      <c r="G11" s="34"/>
    </row>
    <row r="12" spans="1:9" s="57" customFormat="1" x14ac:dyDescent="0.2">
      <c r="A12" s="45"/>
      <c r="B12" s="37"/>
      <c r="C12" s="46"/>
      <c r="D12" s="39"/>
      <c r="E12" s="39"/>
      <c r="F12" s="116"/>
      <c r="G12" s="40"/>
      <c r="H12" s="35"/>
      <c r="I12" s="44"/>
    </row>
    <row r="13" spans="1:9" s="57" customFormat="1" x14ac:dyDescent="0.2">
      <c r="A13" s="45"/>
      <c r="B13" s="47" t="s">
        <v>30</v>
      </c>
      <c r="C13" s="46"/>
      <c r="D13" s="39"/>
      <c r="E13" s="39"/>
      <c r="F13" s="116"/>
      <c r="G13" s="40"/>
      <c r="H13" s="35"/>
      <c r="I13" s="44"/>
    </row>
    <row r="14" spans="1:9" s="57" customFormat="1" ht="89.25" x14ac:dyDescent="0.2">
      <c r="A14" s="45"/>
      <c r="B14" s="47" t="s">
        <v>159</v>
      </c>
      <c r="C14" s="46"/>
      <c r="D14" s="39"/>
      <c r="E14" s="39"/>
      <c r="F14" s="21"/>
      <c r="G14" s="58"/>
      <c r="H14" s="35"/>
      <c r="I14" s="44"/>
    </row>
    <row r="15" spans="1:9" s="57" customFormat="1" ht="89.25" x14ac:dyDescent="0.2">
      <c r="A15" s="45"/>
      <c r="B15" s="47" t="s">
        <v>160</v>
      </c>
      <c r="C15" s="46"/>
      <c r="D15" s="39"/>
      <c r="E15" s="39"/>
      <c r="F15" s="21"/>
      <c r="G15" s="58"/>
      <c r="H15" s="35"/>
      <c r="I15" s="44"/>
    </row>
    <row r="16" spans="1:9" s="57" customFormat="1" x14ac:dyDescent="0.2">
      <c r="A16" s="45"/>
      <c r="B16" s="47"/>
      <c r="C16" s="46"/>
      <c r="D16" s="39"/>
      <c r="E16" s="39"/>
      <c r="F16" s="21"/>
      <c r="G16" s="58"/>
      <c r="H16" s="35"/>
      <c r="I16" s="44"/>
    </row>
    <row r="17" spans="1:9" ht="25.5" x14ac:dyDescent="0.2">
      <c r="A17" s="45" t="s">
        <v>63</v>
      </c>
      <c r="B17" s="47" t="s">
        <v>146</v>
      </c>
      <c r="C17" s="46"/>
      <c r="D17" s="39"/>
      <c r="E17" s="39">
        <f>ROUND(D17,1)</f>
        <v>0</v>
      </c>
      <c r="F17" s="21"/>
      <c r="G17" s="58"/>
    </row>
    <row r="18" spans="1:9" ht="25.5" x14ac:dyDescent="0.2">
      <c r="A18" s="45"/>
      <c r="B18" s="47" t="s">
        <v>34</v>
      </c>
      <c r="C18" s="46"/>
      <c r="D18" s="39"/>
      <c r="E18" s="39"/>
      <c r="F18" s="21"/>
      <c r="G18" s="58"/>
    </row>
    <row r="19" spans="1:9" ht="14.25" x14ac:dyDescent="0.2">
      <c r="A19" s="45"/>
      <c r="B19" s="59"/>
      <c r="C19" s="46" t="s">
        <v>16</v>
      </c>
      <c r="D19" s="39">
        <v>52.8</v>
      </c>
      <c r="E19" s="39">
        <f>ROUND(D19,1)</f>
        <v>52.8</v>
      </c>
      <c r="F19" s="21">
        <v>0</v>
      </c>
      <c r="G19" s="58">
        <f>ROUND(E19*F19,0)</f>
        <v>0</v>
      </c>
      <c r="I19" s="60"/>
    </row>
    <row r="20" spans="1:9" x14ac:dyDescent="0.2">
      <c r="A20" s="45"/>
      <c r="B20" s="59"/>
      <c r="C20" s="46"/>
      <c r="D20" s="39"/>
      <c r="E20" s="39"/>
      <c r="F20" s="21"/>
      <c r="G20" s="58"/>
      <c r="I20" s="60"/>
    </row>
    <row r="21" spans="1:9" ht="25.5" x14ac:dyDescent="0.2">
      <c r="A21" s="45" t="s">
        <v>64</v>
      </c>
      <c r="B21" s="47" t="s">
        <v>151</v>
      </c>
      <c r="C21" s="46"/>
      <c r="D21" s="39"/>
      <c r="E21" s="39">
        <f>ROUND(D21,1)</f>
        <v>0</v>
      </c>
      <c r="F21" s="21"/>
      <c r="G21" s="58"/>
      <c r="I21" s="60"/>
    </row>
    <row r="22" spans="1:9" ht="38.25" x14ac:dyDescent="0.2">
      <c r="A22" s="45"/>
      <c r="B22" s="47" t="s">
        <v>150</v>
      </c>
      <c r="C22" s="46"/>
      <c r="D22" s="39"/>
      <c r="E22" s="39"/>
      <c r="F22" s="21"/>
      <c r="G22" s="58"/>
      <c r="I22" s="60"/>
    </row>
    <row r="23" spans="1:9" ht="14.25" x14ac:dyDescent="0.2">
      <c r="A23" s="45"/>
      <c r="B23" s="59"/>
      <c r="C23" s="46" t="s">
        <v>16</v>
      </c>
      <c r="D23" s="39">
        <v>12.5</v>
      </c>
      <c r="E23" s="39">
        <f>ROUND(D23,1)</f>
        <v>12.5</v>
      </c>
      <c r="F23" s="21">
        <v>0</v>
      </c>
      <c r="G23" s="58">
        <f>ROUND(E23*F23,0)</f>
        <v>0</v>
      </c>
      <c r="I23" s="60"/>
    </row>
    <row r="24" spans="1:9" x14ac:dyDescent="0.2">
      <c r="A24" s="45"/>
      <c r="B24" s="59"/>
      <c r="C24" s="46"/>
      <c r="D24" s="39"/>
      <c r="E24" s="39"/>
      <c r="F24" s="21"/>
      <c r="G24" s="58"/>
      <c r="I24" s="60"/>
    </row>
    <row r="25" spans="1:9" ht="25.5" x14ac:dyDescent="0.2">
      <c r="A25" s="45" t="s">
        <v>65</v>
      </c>
      <c r="B25" s="47" t="s">
        <v>303</v>
      </c>
      <c r="C25" s="46"/>
      <c r="D25" s="39"/>
      <c r="E25" s="39">
        <f>ROUND(D25,1)</f>
        <v>0</v>
      </c>
      <c r="F25" s="118"/>
      <c r="G25" s="58"/>
      <c r="I25" s="60"/>
    </row>
    <row r="26" spans="1:9" ht="25.5" x14ac:dyDescent="0.2">
      <c r="A26" s="45"/>
      <c r="B26" s="47" t="s">
        <v>104</v>
      </c>
      <c r="C26" s="46"/>
      <c r="D26" s="39"/>
      <c r="E26" s="39"/>
      <c r="F26" s="118"/>
      <c r="G26" s="58"/>
      <c r="I26" s="60"/>
    </row>
    <row r="27" spans="1:9" ht="25.5" x14ac:dyDescent="0.2">
      <c r="A27" s="45"/>
      <c r="B27" s="47" t="s">
        <v>162</v>
      </c>
      <c r="C27" s="46"/>
      <c r="D27" s="61"/>
      <c r="E27" s="39"/>
      <c r="F27" s="118"/>
      <c r="G27" s="58"/>
      <c r="I27" s="60"/>
    </row>
    <row r="28" spans="1:9" ht="14.25" x14ac:dyDescent="0.2">
      <c r="A28" s="45"/>
      <c r="B28" s="59"/>
      <c r="C28" s="46" t="s">
        <v>16</v>
      </c>
      <c r="D28" s="39">
        <f>0.7+6.4</f>
        <v>7.1000000000000005</v>
      </c>
      <c r="E28" s="39">
        <f>ROUND(D28,1)</f>
        <v>7.1</v>
      </c>
      <c r="F28" s="21">
        <v>0</v>
      </c>
      <c r="G28" s="58">
        <f>ROUND(E28*F28,0)</f>
        <v>0</v>
      </c>
      <c r="I28" s="60"/>
    </row>
    <row r="29" spans="1:9" x14ac:dyDescent="0.2">
      <c r="A29" s="45"/>
      <c r="B29" s="59"/>
      <c r="C29" s="46"/>
      <c r="D29" s="39"/>
      <c r="E29" s="39"/>
      <c r="F29" s="21"/>
      <c r="G29" s="58"/>
      <c r="I29" s="60"/>
    </row>
    <row r="30" spans="1:9" ht="25.5" x14ac:dyDescent="0.2">
      <c r="A30" s="45" t="s">
        <v>66</v>
      </c>
      <c r="B30" s="47" t="s">
        <v>303</v>
      </c>
      <c r="C30" s="46"/>
      <c r="D30" s="39"/>
      <c r="E30" s="39">
        <f>ROUND(D30,1)</f>
        <v>0</v>
      </c>
      <c r="F30" s="118"/>
      <c r="G30" s="58"/>
      <c r="I30" s="60"/>
    </row>
    <row r="31" spans="1:9" ht="25.5" x14ac:dyDescent="0.2">
      <c r="A31" s="45"/>
      <c r="B31" s="47" t="s">
        <v>33</v>
      </c>
      <c r="C31" s="46"/>
      <c r="D31" s="39"/>
      <c r="E31" s="39"/>
      <c r="F31" s="118"/>
      <c r="G31" s="58"/>
      <c r="I31" s="60"/>
    </row>
    <row r="32" spans="1:9" x14ac:dyDescent="0.2">
      <c r="A32" s="45"/>
      <c r="B32" s="47" t="s">
        <v>163</v>
      </c>
      <c r="C32" s="46"/>
      <c r="D32" s="39"/>
      <c r="E32" s="39"/>
      <c r="F32" s="118"/>
      <c r="G32" s="58"/>
      <c r="I32" s="60"/>
    </row>
    <row r="33" spans="1:9" ht="14.25" x14ac:dyDescent="0.2">
      <c r="A33" s="45"/>
      <c r="B33" s="59"/>
      <c r="C33" s="46" t="s">
        <v>16</v>
      </c>
      <c r="D33" s="39">
        <f>48.9+19.5</f>
        <v>68.400000000000006</v>
      </c>
      <c r="E33" s="39">
        <f>ROUND(D33,1)</f>
        <v>68.400000000000006</v>
      </c>
      <c r="F33" s="21">
        <v>0</v>
      </c>
      <c r="G33" s="58">
        <f>ROUND(E33*F33,0)</f>
        <v>0</v>
      </c>
      <c r="I33" s="60"/>
    </row>
    <row r="34" spans="1:9" x14ac:dyDescent="0.2">
      <c r="A34" s="45"/>
      <c r="B34" s="59"/>
      <c r="C34" s="46"/>
      <c r="D34" s="39"/>
      <c r="E34" s="39"/>
      <c r="F34" s="21"/>
      <c r="G34" s="58"/>
      <c r="I34" s="60"/>
    </row>
    <row r="35" spans="1:9" ht="25.5" x14ac:dyDescent="0.2">
      <c r="A35" s="45" t="s">
        <v>67</v>
      </c>
      <c r="B35" s="47" t="s">
        <v>303</v>
      </c>
      <c r="C35" s="46"/>
      <c r="D35" s="39"/>
      <c r="E35" s="39">
        <f>ROUND(D35,1)</f>
        <v>0</v>
      </c>
      <c r="F35" s="118"/>
      <c r="G35" s="58"/>
      <c r="I35" s="60"/>
    </row>
    <row r="36" spans="1:9" ht="25.5" x14ac:dyDescent="0.2">
      <c r="A36" s="45"/>
      <c r="B36" s="47" t="s">
        <v>32</v>
      </c>
      <c r="C36" s="46"/>
      <c r="D36" s="39"/>
      <c r="E36" s="39"/>
      <c r="F36" s="118"/>
      <c r="G36" s="58"/>
      <c r="I36" s="60"/>
    </row>
    <row r="37" spans="1:9" ht="25.5" x14ac:dyDescent="0.2">
      <c r="A37" s="45"/>
      <c r="B37" s="47" t="s">
        <v>167</v>
      </c>
      <c r="C37" s="46"/>
      <c r="D37" s="39"/>
      <c r="E37" s="39"/>
      <c r="F37" s="118"/>
      <c r="G37" s="58"/>
      <c r="I37" s="60"/>
    </row>
    <row r="38" spans="1:9" ht="14.25" x14ac:dyDescent="0.2">
      <c r="A38" s="45"/>
      <c r="B38" s="59"/>
      <c r="C38" s="46" t="s">
        <v>16</v>
      </c>
      <c r="D38" s="39">
        <f>37.9+12.5+2.8</f>
        <v>53.199999999999996</v>
      </c>
      <c r="E38" s="39">
        <f>ROUND(D38,1)</f>
        <v>53.2</v>
      </c>
      <c r="F38" s="21">
        <v>0</v>
      </c>
      <c r="G38" s="58">
        <f>ROUND(E38*F38,0)</f>
        <v>0</v>
      </c>
      <c r="I38" s="60"/>
    </row>
    <row r="39" spans="1:9" x14ac:dyDescent="0.2">
      <c r="A39" s="45"/>
      <c r="B39" s="59"/>
      <c r="C39" s="46"/>
      <c r="D39" s="39"/>
      <c r="E39" s="39"/>
      <c r="F39" s="21"/>
      <c r="G39" s="58"/>
      <c r="I39" s="60"/>
    </row>
    <row r="40" spans="1:9" ht="51" x14ac:dyDescent="0.2">
      <c r="A40" s="45" t="s">
        <v>253</v>
      </c>
      <c r="B40" s="47" t="s">
        <v>304</v>
      </c>
      <c r="C40" s="46"/>
      <c r="D40" s="39"/>
      <c r="E40" s="39">
        <f>ROUND(D40,1)</f>
        <v>0</v>
      </c>
      <c r="F40" s="118"/>
      <c r="G40" s="58"/>
      <c r="I40" s="60"/>
    </row>
    <row r="41" spans="1:9" ht="25.5" x14ac:dyDescent="0.2">
      <c r="A41" s="45"/>
      <c r="B41" s="47" t="s">
        <v>165</v>
      </c>
      <c r="C41" s="46"/>
      <c r="D41" s="39"/>
      <c r="E41" s="39"/>
      <c r="F41" s="118"/>
      <c r="G41" s="58"/>
      <c r="I41" s="60"/>
    </row>
    <row r="42" spans="1:9" ht="25.5" x14ac:dyDescent="0.2">
      <c r="A42" s="45"/>
      <c r="B42" s="47" t="s">
        <v>166</v>
      </c>
      <c r="C42" s="46"/>
      <c r="D42" s="39"/>
      <c r="E42" s="39"/>
      <c r="F42" s="118"/>
      <c r="G42" s="58"/>
      <c r="I42" s="60"/>
    </row>
    <row r="43" spans="1:9" ht="14.25" x14ac:dyDescent="0.2">
      <c r="A43" s="45"/>
      <c r="B43" s="59"/>
      <c r="C43" s="46" t="s">
        <v>16</v>
      </c>
      <c r="D43" s="39">
        <v>168</v>
      </c>
      <c r="E43" s="39">
        <f>ROUND(D43,1)</f>
        <v>168</v>
      </c>
      <c r="F43" s="21">
        <v>0</v>
      </c>
      <c r="G43" s="58">
        <f>ROUND(E43*F43,0)</f>
        <v>0</v>
      </c>
      <c r="H43" s="62"/>
      <c r="I43" s="60"/>
    </row>
    <row r="44" spans="1:9" x14ac:dyDescent="0.2">
      <c r="A44" s="45"/>
      <c r="B44" s="59"/>
      <c r="C44" s="46"/>
      <c r="D44" s="39"/>
      <c r="E44" s="39"/>
      <c r="F44" s="119"/>
      <c r="G44" s="58"/>
      <c r="I44" s="60"/>
    </row>
    <row r="45" spans="1:9" ht="51" x14ac:dyDescent="0.2">
      <c r="A45" s="45" t="s">
        <v>254</v>
      </c>
      <c r="B45" s="47" t="s">
        <v>304</v>
      </c>
      <c r="C45" s="46"/>
      <c r="D45" s="39"/>
      <c r="E45" s="39">
        <f>ROUND(D45,1)</f>
        <v>0</v>
      </c>
      <c r="F45" s="118"/>
      <c r="G45" s="58"/>
      <c r="I45" s="60"/>
    </row>
    <row r="46" spans="1:9" ht="25.5" x14ac:dyDescent="0.2">
      <c r="A46" s="45"/>
      <c r="B46" s="47" t="s">
        <v>31</v>
      </c>
      <c r="C46" s="46"/>
      <c r="D46" s="39"/>
      <c r="E46" s="39"/>
      <c r="F46" s="118"/>
      <c r="G46" s="58"/>
      <c r="I46" s="60"/>
    </row>
    <row r="47" spans="1:9" x14ac:dyDescent="0.2">
      <c r="A47" s="45"/>
      <c r="B47" s="47" t="s">
        <v>164</v>
      </c>
      <c r="C47" s="46"/>
      <c r="D47" s="39"/>
      <c r="E47" s="39"/>
      <c r="F47" s="118"/>
      <c r="G47" s="58"/>
      <c r="I47" s="60"/>
    </row>
    <row r="48" spans="1:9" ht="14.25" x14ac:dyDescent="0.2">
      <c r="A48" s="45"/>
      <c r="B48" s="59"/>
      <c r="C48" s="46" t="s">
        <v>16</v>
      </c>
      <c r="D48" s="39">
        <v>483</v>
      </c>
      <c r="E48" s="39">
        <f>ROUND(D48,1)</f>
        <v>483</v>
      </c>
      <c r="F48" s="21">
        <v>0</v>
      </c>
      <c r="G48" s="58">
        <f>ROUND(E48*F48,0)</f>
        <v>0</v>
      </c>
      <c r="H48" s="62"/>
      <c r="I48" s="60"/>
    </row>
    <row r="49" spans="1:9" x14ac:dyDescent="0.2">
      <c r="A49" s="45"/>
      <c r="B49" s="59"/>
      <c r="C49" s="46"/>
      <c r="D49" s="39"/>
      <c r="E49" s="39"/>
      <c r="F49" s="21"/>
      <c r="G49" s="58"/>
      <c r="I49" s="60"/>
    </row>
    <row r="50" spans="1:9" ht="38.25" x14ac:dyDescent="0.2">
      <c r="A50" s="45" t="s">
        <v>68</v>
      </c>
      <c r="B50" s="47" t="s">
        <v>147</v>
      </c>
      <c r="C50" s="46"/>
      <c r="D50" s="39"/>
      <c r="E50" s="39">
        <f>ROUND(D50,1)</f>
        <v>0</v>
      </c>
      <c r="F50" s="118"/>
      <c r="G50" s="58"/>
      <c r="I50" s="60"/>
    </row>
    <row r="51" spans="1:9" ht="25.5" x14ac:dyDescent="0.2">
      <c r="A51" s="45"/>
      <c r="B51" s="47" t="s">
        <v>31</v>
      </c>
      <c r="C51" s="46"/>
      <c r="D51" s="39"/>
      <c r="E51" s="39"/>
      <c r="F51" s="118"/>
      <c r="G51" s="58"/>
      <c r="I51" s="60"/>
    </row>
    <row r="52" spans="1:9" ht="14.25" x14ac:dyDescent="0.2">
      <c r="A52" s="45"/>
      <c r="B52" s="59"/>
      <c r="C52" s="46" t="s">
        <v>16</v>
      </c>
      <c r="D52" s="39">
        <v>16</v>
      </c>
      <c r="E52" s="39">
        <f>ROUND(D52,1)</f>
        <v>16</v>
      </c>
      <c r="F52" s="21">
        <v>0</v>
      </c>
      <c r="G52" s="58">
        <f>ROUND(E52*F52,0)</f>
        <v>0</v>
      </c>
      <c r="I52" s="60"/>
    </row>
    <row r="53" spans="1:9" x14ac:dyDescent="0.2">
      <c r="A53" s="45"/>
      <c r="B53" s="59"/>
      <c r="C53" s="46"/>
      <c r="D53" s="39"/>
      <c r="E53" s="39"/>
      <c r="F53" s="21"/>
      <c r="G53" s="58"/>
      <c r="I53" s="60"/>
    </row>
    <row r="54" spans="1:9" ht="51" x14ac:dyDescent="0.2">
      <c r="A54" s="45" t="s">
        <v>69</v>
      </c>
      <c r="B54" s="47" t="s">
        <v>305</v>
      </c>
      <c r="C54" s="46"/>
      <c r="D54" s="39"/>
      <c r="E54" s="39">
        <f>ROUND(D54,1)</f>
        <v>0</v>
      </c>
      <c r="F54" s="118"/>
      <c r="G54" s="58"/>
      <c r="I54" s="60"/>
    </row>
    <row r="55" spans="1:9" ht="25.5" x14ac:dyDescent="0.2">
      <c r="A55" s="45"/>
      <c r="B55" s="47" t="s">
        <v>50</v>
      </c>
      <c r="C55" s="46"/>
      <c r="D55" s="39"/>
      <c r="E55" s="39"/>
      <c r="F55" s="118"/>
      <c r="G55" s="58"/>
      <c r="I55" s="60"/>
    </row>
    <row r="56" spans="1:9" ht="14.25" x14ac:dyDescent="0.2">
      <c r="A56" s="45"/>
      <c r="B56" s="59"/>
      <c r="C56" s="46" t="s">
        <v>16</v>
      </c>
      <c r="D56" s="39">
        <v>4</v>
      </c>
      <c r="E56" s="39">
        <f>ROUND(D56,1)</f>
        <v>4</v>
      </c>
      <c r="F56" s="21">
        <v>0</v>
      </c>
      <c r="G56" s="58">
        <f>ROUND(E56*F56,0)</f>
        <v>0</v>
      </c>
      <c r="I56" s="60"/>
    </row>
    <row r="57" spans="1:9" x14ac:dyDescent="0.2">
      <c r="A57" s="45"/>
      <c r="B57" s="59"/>
      <c r="C57" s="46"/>
      <c r="D57" s="39"/>
      <c r="E57" s="39"/>
      <c r="F57" s="21"/>
      <c r="G57" s="58"/>
      <c r="I57" s="60"/>
    </row>
    <row r="58" spans="1:9" ht="76.5" x14ac:dyDescent="0.2">
      <c r="A58" s="45" t="s">
        <v>70</v>
      </c>
      <c r="B58" s="47" t="s">
        <v>35</v>
      </c>
      <c r="C58" s="46"/>
      <c r="D58" s="39"/>
      <c r="E58" s="39">
        <f>ROUND(D58,1)</f>
        <v>0</v>
      </c>
      <c r="F58" s="118"/>
      <c r="G58" s="58"/>
      <c r="I58" s="60"/>
    </row>
    <row r="59" spans="1:9" ht="14.25" x14ac:dyDescent="0.2">
      <c r="A59" s="45"/>
      <c r="B59" s="47"/>
      <c r="C59" s="46" t="s">
        <v>17</v>
      </c>
      <c r="D59" s="39">
        <v>118.2</v>
      </c>
      <c r="E59" s="39">
        <f>ROUND(D59,1)</f>
        <v>118.2</v>
      </c>
      <c r="F59" s="21">
        <v>0</v>
      </c>
      <c r="G59" s="58">
        <f>ROUND(E59*F59,0)</f>
        <v>0</v>
      </c>
      <c r="I59" s="60"/>
    </row>
    <row r="60" spans="1:9" x14ac:dyDescent="0.2">
      <c r="A60" s="45"/>
      <c r="B60" s="59"/>
      <c r="C60" s="46"/>
      <c r="D60" s="39"/>
      <c r="E60" s="39"/>
      <c r="F60" s="21"/>
      <c r="G60" s="58"/>
      <c r="I60" s="60"/>
    </row>
    <row r="61" spans="1:9" ht="38.25" x14ac:dyDescent="0.2">
      <c r="A61" s="45" t="s">
        <v>255</v>
      </c>
      <c r="B61" s="47" t="s">
        <v>106</v>
      </c>
      <c r="C61" s="46"/>
      <c r="D61" s="39"/>
      <c r="E61" s="39">
        <f>ROUND(D61,1)</f>
        <v>0</v>
      </c>
      <c r="F61" s="118"/>
      <c r="G61" s="58"/>
      <c r="I61" s="60"/>
    </row>
    <row r="62" spans="1:9" ht="76.5" x14ac:dyDescent="0.2">
      <c r="A62" s="45"/>
      <c r="B62" s="47" t="s">
        <v>107</v>
      </c>
      <c r="C62" s="46"/>
      <c r="D62" s="39"/>
      <c r="E62" s="39"/>
      <c r="F62" s="118"/>
      <c r="G62" s="58"/>
      <c r="I62" s="60"/>
    </row>
    <row r="63" spans="1:9" x14ac:dyDescent="0.2">
      <c r="A63" s="45"/>
      <c r="B63" s="63" t="s">
        <v>168</v>
      </c>
      <c r="C63" s="46" t="s">
        <v>24</v>
      </c>
      <c r="D63" s="39">
        <v>3</v>
      </c>
      <c r="E63" s="39">
        <f>ROUND(D63,1)</f>
        <v>3</v>
      </c>
      <c r="F63" s="21">
        <v>0</v>
      </c>
      <c r="G63" s="58">
        <f>ROUND(E63*F63,0)</f>
        <v>0</v>
      </c>
      <c r="I63" s="60"/>
    </row>
    <row r="64" spans="1:9" x14ac:dyDescent="0.2">
      <c r="A64" s="45"/>
      <c r="B64" s="59"/>
      <c r="C64" s="46"/>
      <c r="D64" s="39"/>
      <c r="E64" s="39"/>
      <c r="F64" s="21"/>
      <c r="G64" s="58"/>
      <c r="I64" s="60"/>
    </row>
    <row r="65" spans="1:9" ht="89.25" x14ac:dyDescent="0.2">
      <c r="A65" s="45" t="s">
        <v>125</v>
      </c>
      <c r="B65" s="47" t="s">
        <v>282</v>
      </c>
      <c r="C65" s="46"/>
      <c r="D65" s="39"/>
      <c r="E65" s="39">
        <f>ROUND(D65,1)</f>
        <v>0</v>
      </c>
      <c r="F65" s="118"/>
      <c r="G65" s="58"/>
      <c r="I65" s="60"/>
    </row>
    <row r="66" spans="1:9" ht="38.25" x14ac:dyDescent="0.2">
      <c r="A66" s="45"/>
      <c r="B66" s="47" t="s">
        <v>283</v>
      </c>
      <c r="C66" s="46"/>
      <c r="D66" s="39"/>
      <c r="E66" s="39"/>
      <c r="F66" s="118"/>
      <c r="G66" s="58"/>
      <c r="I66" s="60"/>
    </row>
    <row r="67" spans="1:9" ht="14.25" x14ac:dyDescent="0.2">
      <c r="A67" s="45"/>
      <c r="B67" s="63"/>
      <c r="C67" s="46" t="s">
        <v>18</v>
      </c>
      <c r="D67" s="39">
        <v>93.4</v>
      </c>
      <c r="E67" s="39">
        <f>ROUND(D67,1)</f>
        <v>93.4</v>
      </c>
      <c r="F67" s="21">
        <v>0</v>
      </c>
      <c r="G67" s="58">
        <f>ROUND(E67*F67,0)</f>
        <v>0</v>
      </c>
      <c r="I67" s="60"/>
    </row>
    <row r="68" spans="1:9" x14ac:dyDescent="0.2">
      <c r="A68" s="45"/>
      <c r="B68" s="59"/>
      <c r="C68" s="46"/>
      <c r="D68" s="39"/>
      <c r="E68" s="39"/>
      <c r="F68" s="21"/>
      <c r="G68" s="58"/>
      <c r="I68" s="60"/>
    </row>
    <row r="69" spans="1:9" ht="89.25" x14ac:dyDescent="0.2">
      <c r="A69" s="45" t="s">
        <v>126</v>
      </c>
      <c r="B69" s="47" t="s">
        <v>105</v>
      </c>
      <c r="C69" s="46"/>
      <c r="D69" s="39"/>
      <c r="E69" s="39">
        <f>ROUND(D69,1)</f>
        <v>0</v>
      </c>
      <c r="F69" s="118"/>
      <c r="G69" s="58"/>
      <c r="I69" s="60"/>
    </row>
    <row r="70" spans="1:9" ht="14.25" x14ac:dyDescent="0.2">
      <c r="A70" s="45"/>
      <c r="B70" s="59"/>
      <c r="C70" s="46" t="s">
        <v>18</v>
      </c>
      <c r="D70" s="39">
        <v>230</v>
      </c>
      <c r="E70" s="39">
        <f>ROUND(D70,1)</f>
        <v>230</v>
      </c>
      <c r="F70" s="21">
        <v>0</v>
      </c>
      <c r="G70" s="58">
        <f>ROUND(E70*F70,0)</f>
        <v>0</v>
      </c>
      <c r="I70" s="60"/>
    </row>
    <row r="71" spans="1:9" x14ac:dyDescent="0.2">
      <c r="A71" s="45"/>
      <c r="B71" s="59"/>
      <c r="C71" s="46"/>
      <c r="D71" s="39"/>
      <c r="E71" s="39"/>
      <c r="F71" s="21"/>
      <c r="G71" s="58"/>
      <c r="I71" s="60"/>
    </row>
    <row r="72" spans="1:9" ht="38.25" x14ac:dyDescent="0.2">
      <c r="A72" s="45" t="s">
        <v>127</v>
      </c>
      <c r="B72" s="47" t="s">
        <v>281</v>
      </c>
      <c r="C72" s="46"/>
      <c r="D72" s="53"/>
      <c r="E72" s="39">
        <f>ROUND(D72,1)</f>
        <v>0</v>
      </c>
      <c r="F72" s="120"/>
      <c r="G72" s="58"/>
      <c r="I72" s="60"/>
    </row>
    <row r="73" spans="1:9" x14ac:dyDescent="0.2">
      <c r="A73" s="45"/>
      <c r="B73" s="63" t="s">
        <v>148</v>
      </c>
      <c r="C73" s="46" t="s">
        <v>14</v>
      </c>
      <c r="D73" s="64">
        <v>47290</v>
      </c>
      <c r="E73" s="39">
        <f>ROUND(D73,1)</f>
        <v>47290</v>
      </c>
      <c r="F73" s="21">
        <v>0</v>
      </c>
      <c r="G73" s="58">
        <f>ROUND(E73*F73,0)</f>
        <v>0</v>
      </c>
      <c r="I73" s="60"/>
    </row>
    <row r="74" spans="1:9" x14ac:dyDescent="0.2">
      <c r="A74" s="45"/>
      <c r="B74" s="63" t="s">
        <v>102</v>
      </c>
      <c r="C74" s="46" t="s">
        <v>14</v>
      </c>
      <c r="D74" s="64">
        <v>38320</v>
      </c>
      <c r="E74" s="39">
        <f>ROUND(D74,1)</f>
        <v>38320</v>
      </c>
      <c r="F74" s="21">
        <v>0</v>
      </c>
      <c r="G74" s="58">
        <f>ROUND(E74*F74,0)</f>
        <v>0</v>
      </c>
      <c r="I74" s="60"/>
    </row>
    <row r="75" spans="1:9" x14ac:dyDescent="0.2">
      <c r="A75" s="45"/>
      <c r="B75" s="63" t="s">
        <v>149</v>
      </c>
      <c r="C75" s="46" t="s">
        <v>14</v>
      </c>
      <c r="D75" s="64">
        <v>16146</v>
      </c>
      <c r="E75" s="39">
        <f>ROUND(D75,1)</f>
        <v>16146</v>
      </c>
      <c r="F75" s="21">
        <v>0</v>
      </c>
      <c r="G75" s="58">
        <f>ROUND(E75*F75,0)</f>
        <v>0</v>
      </c>
      <c r="I75" s="60"/>
    </row>
    <row r="76" spans="1:9" x14ac:dyDescent="0.2">
      <c r="A76" s="45"/>
      <c r="B76" s="47"/>
      <c r="C76" s="46"/>
      <c r="D76" s="53"/>
      <c r="E76" s="53"/>
      <c r="F76" s="120"/>
      <c r="G76" s="58"/>
      <c r="I76" s="60"/>
    </row>
    <row r="77" spans="1:9" s="70" customFormat="1" x14ac:dyDescent="0.2">
      <c r="A77" s="65"/>
      <c r="B77" s="66" t="s">
        <v>6</v>
      </c>
      <c r="C77" s="67"/>
      <c r="D77" s="68"/>
      <c r="E77" s="68"/>
      <c r="F77" s="121"/>
      <c r="G77" s="69">
        <f>+SUM(G14:G76)</f>
        <v>0</v>
      </c>
      <c r="I77" s="60"/>
    </row>
    <row r="78" spans="1:9" x14ac:dyDescent="0.2">
      <c r="A78" s="45"/>
      <c r="B78" s="37"/>
      <c r="C78" s="46"/>
      <c r="D78" s="39"/>
      <c r="E78" s="39"/>
      <c r="F78" s="21"/>
      <c r="G78" s="58"/>
      <c r="I78" s="60"/>
    </row>
    <row r="79" spans="1:9" x14ac:dyDescent="0.2">
      <c r="A79" s="45"/>
      <c r="B79" s="37"/>
      <c r="C79" s="46"/>
      <c r="D79" s="39"/>
      <c r="E79" s="39"/>
      <c r="F79" s="21"/>
      <c r="G79" s="58"/>
      <c r="I79" s="60"/>
    </row>
    <row r="80" spans="1:9" s="71" customFormat="1" x14ac:dyDescent="0.2">
      <c r="A80" s="45"/>
      <c r="B80" s="37"/>
      <c r="C80" s="46"/>
      <c r="D80" s="39"/>
      <c r="E80" s="39"/>
      <c r="F80" s="21"/>
      <c r="G80" s="58"/>
      <c r="I80" s="60"/>
    </row>
    <row r="81" spans="1:9" s="71" customFormat="1" x14ac:dyDescent="0.2">
      <c r="A81" s="41" t="s">
        <v>13</v>
      </c>
      <c r="B81" s="72" t="s">
        <v>3</v>
      </c>
      <c r="C81" s="43"/>
      <c r="D81" s="33"/>
      <c r="E81" s="33"/>
      <c r="F81" s="122"/>
      <c r="G81" s="73"/>
      <c r="I81" s="60"/>
    </row>
    <row r="82" spans="1:9" s="71" customFormat="1" x14ac:dyDescent="0.2">
      <c r="A82" s="45"/>
      <c r="B82" s="37"/>
      <c r="C82" s="46"/>
      <c r="D82" s="39"/>
      <c r="E82" s="39"/>
      <c r="F82" s="21"/>
      <c r="G82" s="58"/>
      <c r="I82" s="60"/>
    </row>
    <row r="83" spans="1:9" s="71" customFormat="1" x14ac:dyDescent="0.2">
      <c r="A83" s="45"/>
      <c r="B83" s="47" t="s">
        <v>30</v>
      </c>
      <c r="C83" s="46"/>
      <c r="D83" s="39"/>
      <c r="E83" s="39"/>
      <c r="F83" s="21"/>
      <c r="G83" s="58"/>
      <c r="I83" s="60"/>
    </row>
    <row r="84" spans="1:9" s="71" customFormat="1" ht="38.25" x14ac:dyDescent="0.2">
      <c r="A84" s="45"/>
      <c r="B84" s="47" t="s">
        <v>240</v>
      </c>
      <c r="C84" s="46"/>
      <c r="D84" s="39"/>
      <c r="E84" s="39">
        <f>ROUND(D84,1)</f>
        <v>0</v>
      </c>
      <c r="F84" s="21"/>
      <c r="G84" s="58"/>
      <c r="I84" s="60"/>
    </row>
    <row r="85" spans="1:9" s="71" customFormat="1" ht="63.75" x14ac:dyDescent="0.2">
      <c r="A85" s="45"/>
      <c r="B85" s="47" t="s">
        <v>161</v>
      </c>
      <c r="C85" s="46"/>
      <c r="D85" s="39"/>
      <c r="E85" s="39"/>
      <c r="F85" s="21"/>
      <c r="G85" s="58"/>
      <c r="I85" s="60"/>
    </row>
    <row r="86" spans="1:9" s="71" customFormat="1" x14ac:dyDescent="0.2">
      <c r="A86" s="45"/>
      <c r="B86" s="47"/>
      <c r="C86" s="46"/>
      <c r="D86" s="74"/>
      <c r="E86" s="39">
        <f>ROUND(D86,1)</f>
        <v>0</v>
      </c>
      <c r="F86" s="21"/>
      <c r="G86" s="58"/>
      <c r="I86" s="60"/>
    </row>
    <row r="87" spans="1:9" s="71" customFormat="1" ht="25.5" x14ac:dyDescent="0.2">
      <c r="A87" s="45" t="s">
        <v>71</v>
      </c>
      <c r="B87" s="75" t="s">
        <v>37</v>
      </c>
      <c r="C87" s="46"/>
      <c r="D87" s="39"/>
      <c r="E87" s="39">
        <f>ROUND(D87,1)</f>
        <v>0</v>
      </c>
      <c r="F87" s="21"/>
      <c r="G87" s="58"/>
      <c r="I87" s="60"/>
    </row>
    <row r="88" spans="1:9" s="71" customFormat="1" ht="14.25" x14ac:dyDescent="0.2">
      <c r="A88" s="45"/>
      <c r="B88" s="47"/>
      <c r="C88" s="46" t="s">
        <v>17</v>
      </c>
      <c r="D88" s="39">
        <v>98</v>
      </c>
      <c r="E88" s="39">
        <f>ROUND(D88,1)</f>
        <v>98</v>
      </c>
      <c r="F88" s="119">
        <v>0</v>
      </c>
      <c r="G88" s="58">
        <f>ROUND(E88*F88,0)</f>
        <v>0</v>
      </c>
      <c r="I88" s="60"/>
    </row>
    <row r="89" spans="1:9" s="71" customFormat="1" x14ac:dyDescent="0.2">
      <c r="A89" s="45"/>
      <c r="B89" s="47"/>
      <c r="C89" s="46"/>
      <c r="D89" s="39"/>
      <c r="E89" s="39"/>
      <c r="F89" s="119"/>
      <c r="G89" s="58"/>
      <c r="I89" s="60"/>
    </row>
    <row r="90" spans="1:9" s="71" customFormat="1" ht="25.5" x14ac:dyDescent="0.2">
      <c r="A90" s="45" t="s">
        <v>72</v>
      </c>
      <c r="B90" s="47" t="s">
        <v>252</v>
      </c>
      <c r="C90" s="46"/>
      <c r="D90" s="39"/>
      <c r="E90" s="39">
        <f>ROUND(D90,1)</f>
        <v>0</v>
      </c>
      <c r="F90" s="21"/>
      <c r="G90" s="58"/>
      <c r="I90" s="60"/>
    </row>
    <row r="91" spans="1:9" s="71" customFormat="1" ht="14.25" x14ac:dyDescent="0.2">
      <c r="A91" s="45"/>
      <c r="B91" s="47"/>
      <c r="C91" s="46" t="s">
        <v>17</v>
      </c>
      <c r="D91" s="39">
        <v>54</v>
      </c>
      <c r="E91" s="39">
        <f>ROUND(D91,1)</f>
        <v>54</v>
      </c>
      <c r="F91" s="119">
        <v>0</v>
      </c>
      <c r="G91" s="58">
        <f>ROUND(E91*F91,0)</f>
        <v>0</v>
      </c>
      <c r="I91" s="60"/>
    </row>
    <row r="92" spans="1:9" s="71" customFormat="1" x14ac:dyDescent="0.2">
      <c r="A92" s="45"/>
      <c r="B92" s="47"/>
      <c r="C92" s="46"/>
      <c r="D92" s="39"/>
      <c r="E92" s="39"/>
      <c r="F92" s="119"/>
      <c r="G92" s="58"/>
      <c r="I92" s="60"/>
    </row>
    <row r="93" spans="1:9" s="71" customFormat="1" ht="25.5" x14ac:dyDescent="0.2">
      <c r="A93" s="45" t="s">
        <v>73</v>
      </c>
      <c r="B93" s="47" t="s">
        <v>173</v>
      </c>
      <c r="C93" s="46"/>
      <c r="D93" s="39"/>
      <c r="E93" s="39">
        <f>ROUND(D93,1)</f>
        <v>0</v>
      </c>
      <c r="F93" s="21"/>
      <c r="G93" s="58"/>
      <c r="I93" s="60"/>
    </row>
    <row r="94" spans="1:9" ht="14.25" x14ac:dyDescent="0.2">
      <c r="A94" s="45"/>
      <c r="B94" s="47"/>
      <c r="C94" s="46" t="s">
        <v>17</v>
      </c>
      <c r="D94" s="39">
        <v>228</v>
      </c>
      <c r="E94" s="39">
        <f>ROUND(D94,1)</f>
        <v>228</v>
      </c>
      <c r="F94" s="123">
        <v>0</v>
      </c>
      <c r="G94" s="58">
        <f>ROUND(E94*F94,0)</f>
        <v>0</v>
      </c>
      <c r="I94" s="60"/>
    </row>
    <row r="95" spans="1:9" x14ac:dyDescent="0.2">
      <c r="A95" s="45"/>
      <c r="B95" s="47"/>
      <c r="C95" s="46"/>
      <c r="D95" s="39"/>
      <c r="E95" s="39"/>
      <c r="F95" s="123"/>
      <c r="G95" s="58"/>
      <c r="I95" s="60"/>
    </row>
    <row r="96" spans="1:9" s="71" customFormat="1" ht="25.5" x14ac:dyDescent="0.2">
      <c r="A96" s="45" t="s">
        <v>74</v>
      </c>
      <c r="B96" s="47" t="s">
        <v>174</v>
      </c>
      <c r="C96" s="46"/>
      <c r="D96" s="39"/>
      <c r="E96" s="39">
        <f>ROUND(D96,1)</f>
        <v>0</v>
      </c>
      <c r="F96" s="21"/>
      <c r="G96" s="58"/>
      <c r="I96" s="60"/>
    </row>
    <row r="97" spans="1:9" ht="14.25" x14ac:dyDescent="0.2">
      <c r="A97" s="45"/>
      <c r="B97" s="47"/>
      <c r="C97" s="46" t="s">
        <v>17</v>
      </c>
      <c r="D97" s="39">
        <v>448</v>
      </c>
      <c r="E97" s="39">
        <f>ROUND(D97,1)</f>
        <v>448</v>
      </c>
      <c r="F97" s="123">
        <v>0</v>
      </c>
      <c r="G97" s="58">
        <f>ROUND(E97*F97,0)</f>
        <v>0</v>
      </c>
      <c r="I97" s="60"/>
    </row>
    <row r="98" spans="1:9" x14ac:dyDescent="0.2">
      <c r="A98" s="45"/>
      <c r="B98" s="47"/>
      <c r="C98" s="46"/>
      <c r="D98" s="39"/>
      <c r="E98" s="39"/>
      <c r="F98" s="123"/>
      <c r="G98" s="58"/>
      <c r="I98" s="60"/>
    </row>
    <row r="99" spans="1:9" s="71" customFormat="1" ht="25.5" x14ac:dyDescent="0.2">
      <c r="A99" s="45" t="s">
        <v>256</v>
      </c>
      <c r="B99" s="47" t="s">
        <v>169</v>
      </c>
      <c r="C99" s="46"/>
      <c r="D99" s="39"/>
      <c r="E99" s="39">
        <f>ROUND(D99,1)</f>
        <v>0</v>
      </c>
      <c r="F99" s="21"/>
      <c r="G99" s="58"/>
      <c r="I99" s="60"/>
    </row>
    <row r="100" spans="1:9" ht="14.25" x14ac:dyDescent="0.2">
      <c r="A100" s="45"/>
      <c r="B100" s="47"/>
      <c r="C100" s="46" t="s">
        <v>17</v>
      </c>
      <c r="D100" s="39">
        <v>1793</v>
      </c>
      <c r="E100" s="39">
        <f>ROUND(D100,1)</f>
        <v>1793</v>
      </c>
      <c r="F100" s="123">
        <v>0</v>
      </c>
      <c r="G100" s="58">
        <f>ROUND(E100*F100,0)</f>
        <v>0</v>
      </c>
      <c r="I100" s="60"/>
    </row>
    <row r="101" spans="1:9" s="71" customFormat="1" x14ac:dyDescent="0.2">
      <c r="A101" s="45"/>
      <c r="B101" s="47"/>
      <c r="C101" s="46"/>
      <c r="D101" s="39"/>
      <c r="E101" s="39"/>
      <c r="F101" s="119"/>
      <c r="G101" s="58"/>
      <c r="I101" s="60"/>
    </row>
    <row r="102" spans="1:9" s="71" customFormat="1" ht="25.5" x14ac:dyDescent="0.2">
      <c r="A102" s="45" t="s">
        <v>75</v>
      </c>
      <c r="B102" s="47" t="s">
        <v>171</v>
      </c>
      <c r="C102" s="46"/>
      <c r="D102" s="39"/>
      <c r="E102" s="39">
        <f>ROUND(D102,1)</f>
        <v>0</v>
      </c>
      <c r="F102" s="21"/>
      <c r="G102" s="58"/>
      <c r="I102" s="60"/>
    </row>
    <row r="103" spans="1:9" ht="14.25" x14ac:dyDescent="0.2">
      <c r="A103" s="45"/>
      <c r="B103" s="47"/>
      <c r="C103" s="46" t="s">
        <v>17</v>
      </c>
      <c r="D103" s="39">
        <v>43</v>
      </c>
      <c r="E103" s="39">
        <f>ROUND(D103,1)</f>
        <v>43</v>
      </c>
      <c r="F103" s="123">
        <v>0</v>
      </c>
      <c r="G103" s="58">
        <f>ROUND(E103*F103,0)</f>
        <v>0</v>
      </c>
      <c r="I103" s="60"/>
    </row>
    <row r="104" spans="1:9" x14ac:dyDescent="0.2">
      <c r="A104" s="45"/>
      <c r="B104" s="47"/>
      <c r="C104" s="46"/>
      <c r="D104" s="39"/>
      <c r="E104" s="39"/>
      <c r="F104" s="123"/>
      <c r="G104" s="58"/>
      <c r="I104" s="60"/>
    </row>
    <row r="105" spans="1:9" s="71" customFormat="1" ht="25.5" x14ac:dyDescent="0.2">
      <c r="A105" s="45" t="s">
        <v>76</v>
      </c>
      <c r="B105" s="47" t="s">
        <v>172</v>
      </c>
      <c r="C105" s="46"/>
      <c r="D105" s="39"/>
      <c r="E105" s="39">
        <f>ROUND(D105,1)</f>
        <v>0</v>
      </c>
      <c r="F105" s="21"/>
      <c r="G105" s="58"/>
      <c r="I105" s="60"/>
    </row>
    <row r="106" spans="1:9" ht="14.25" x14ac:dyDescent="0.2">
      <c r="A106" s="45"/>
      <c r="B106" s="47"/>
      <c r="C106" s="46" t="s">
        <v>17</v>
      </c>
      <c r="D106" s="39">
        <v>55</v>
      </c>
      <c r="E106" s="39">
        <f>ROUND(D106,1)</f>
        <v>55</v>
      </c>
      <c r="F106" s="123">
        <v>0</v>
      </c>
      <c r="G106" s="58">
        <f>ROUND(E106*F106,0)</f>
        <v>0</v>
      </c>
      <c r="I106" s="60"/>
    </row>
    <row r="107" spans="1:9" x14ac:dyDescent="0.2">
      <c r="A107" s="45"/>
      <c r="B107" s="47"/>
      <c r="C107" s="46"/>
      <c r="D107" s="39"/>
      <c r="E107" s="39"/>
      <c r="F107" s="123"/>
      <c r="G107" s="58"/>
      <c r="I107" s="60"/>
    </row>
    <row r="108" spans="1:9" s="71" customFormat="1" ht="25.5" x14ac:dyDescent="0.2">
      <c r="A108" s="45" t="s">
        <v>77</v>
      </c>
      <c r="B108" s="47" t="s">
        <v>170</v>
      </c>
      <c r="C108" s="46"/>
      <c r="D108" s="39"/>
      <c r="E108" s="39">
        <f>ROUND(D108,1)</f>
        <v>0</v>
      </c>
      <c r="F108" s="21"/>
      <c r="G108" s="58"/>
      <c r="I108" s="60"/>
    </row>
    <row r="109" spans="1:9" ht="14.25" x14ac:dyDescent="0.2">
      <c r="A109" s="45"/>
      <c r="B109" s="47"/>
      <c r="C109" s="46" t="s">
        <v>17</v>
      </c>
      <c r="D109" s="39">
        <v>359</v>
      </c>
      <c r="E109" s="39">
        <f>ROUND(D109,1)</f>
        <v>359</v>
      </c>
      <c r="F109" s="123">
        <v>0</v>
      </c>
      <c r="G109" s="58">
        <f>ROUND(E109*F109,0)</f>
        <v>0</v>
      </c>
      <c r="I109" s="60"/>
    </row>
    <row r="110" spans="1:9" x14ac:dyDescent="0.2">
      <c r="A110" s="45"/>
      <c r="B110" s="47"/>
      <c r="C110" s="46"/>
      <c r="D110" s="39"/>
      <c r="E110" s="39"/>
      <c r="F110" s="123"/>
      <c r="G110" s="58"/>
      <c r="I110" s="60"/>
    </row>
    <row r="111" spans="1:9" ht="25.5" x14ac:dyDescent="0.2">
      <c r="A111" s="45" t="s">
        <v>257</v>
      </c>
      <c r="B111" s="47" t="s">
        <v>58</v>
      </c>
      <c r="C111" s="46"/>
      <c r="D111" s="39"/>
      <c r="E111" s="39">
        <f>ROUND(D111,1)</f>
        <v>0</v>
      </c>
      <c r="F111" s="21"/>
      <c r="G111" s="58"/>
      <c r="I111" s="60"/>
    </row>
    <row r="112" spans="1:9" ht="14.25" x14ac:dyDescent="0.2">
      <c r="A112" s="45"/>
      <c r="B112" s="47"/>
      <c r="C112" s="46" t="s">
        <v>18</v>
      </c>
      <c r="D112" s="39">
        <v>112</v>
      </c>
      <c r="E112" s="39">
        <f>ROUND(D112,1)</f>
        <v>112</v>
      </c>
      <c r="F112" s="123">
        <v>0</v>
      </c>
      <c r="G112" s="58">
        <f>ROUND(E112*F112,0)</f>
        <v>0</v>
      </c>
      <c r="I112" s="60"/>
    </row>
    <row r="113" spans="1:9" x14ac:dyDescent="0.2">
      <c r="A113" s="45"/>
      <c r="B113" s="47"/>
      <c r="C113" s="46"/>
      <c r="D113" s="39"/>
      <c r="E113" s="39"/>
      <c r="F113" s="123"/>
      <c r="G113" s="58"/>
      <c r="I113" s="60"/>
    </row>
    <row r="114" spans="1:9" ht="25.5" x14ac:dyDescent="0.2">
      <c r="A114" s="45" t="s">
        <v>78</v>
      </c>
      <c r="B114" s="47" t="s">
        <v>52</v>
      </c>
      <c r="C114" s="46"/>
      <c r="D114" s="39"/>
      <c r="E114" s="39">
        <f>ROUND(D114,1)</f>
        <v>0</v>
      </c>
      <c r="F114" s="21"/>
      <c r="G114" s="58"/>
      <c r="I114" s="60"/>
    </row>
    <row r="115" spans="1:9" ht="14.25" x14ac:dyDescent="0.2">
      <c r="A115" s="45"/>
      <c r="B115" s="47"/>
      <c r="C115" s="46" t="s">
        <v>18</v>
      </c>
      <c r="D115" s="39">
        <v>68</v>
      </c>
      <c r="E115" s="39">
        <f>ROUND(D115,1)</f>
        <v>68</v>
      </c>
      <c r="F115" s="123">
        <v>0</v>
      </c>
      <c r="G115" s="58">
        <f>ROUND(E115*F115,0)</f>
        <v>0</v>
      </c>
      <c r="I115" s="60"/>
    </row>
    <row r="116" spans="1:9" x14ac:dyDescent="0.2">
      <c r="A116" s="45"/>
      <c r="B116" s="47"/>
      <c r="C116" s="46"/>
      <c r="D116" s="39"/>
      <c r="E116" s="39"/>
      <c r="F116" s="123"/>
      <c r="G116" s="58"/>
      <c r="I116" s="60"/>
    </row>
    <row r="117" spans="1:9" ht="25.5" x14ac:dyDescent="0.2">
      <c r="A117" s="45" t="s">
        <v>79</v>
      </c>
      <c r="B117" s="47" t="s">
        <v>108</v>
      </c>
      <c r="C117" s="46"/>
      <c r="D117" s="39"/>
      <c r="E117" s="39">
        <f>ROUND(D117,1)</f>
        <v>0</v>
      </c>
      <c r="F117" s="21"/>
      <c r="G117" s="58"/>
      <c r="I117" s="60"/>
    </row>
    <row r="118" spans="1:9" ht="14.25" x14ac:dyDescent="0.2">
      <c r="A118" s="45"/>
      <c r="B118" s="47"/>
      <c r="C118" s="46" t="s">
        <v>17</v>
      </c>
      <c r="D118" s="39">
        <v>13.2</v>
      </c>
      <c r="E118" s="39">
        <f>ROUND(D118,1)</f>
        <v>13.2</v>
      </c>
      <c r="F118" s="123">
        <v>0</v>
      </c>
      <c r="G118" s="58">
        <f>ROUND(E118*F118,0)</f>
        <v>0</v>
      </c>
      <c r="I118" s="60"/>
    </row>
    <row r="119" spans="1:9" x14ac:dyDescent="0.2">
      <c r="A119" s="45"/>
      <c r="B119" s="47"/>
      <c r="C119" s="46"/>
      <c r="D119" s="39"/>
      <c r="E119" s="39"/>
      <c r="F119" s="123"/>
      <c r="G119" s="58"/>
      <c r="I119" s="60"/>
    </row>
    <row r="120" spans="1:9" x14ac:dyDescent="0.2">
      <c r="A120" s="45" t="s">
        <v>80</v>
      </c>
      <c r="B120" s="47" t="s">
        <v>110</v>
      </c>
      <c r="C120" s="46"/>
      <c r="D120" s="39"/>
      <c r="E120" s="39">
        <f>ROUND(D120,1)</f>
        <v>0</v>
      </c>
      <c r="F120" s="21"/>
      <c r="G120" s="58"/>
      <c r="I120" s="60"/>
    </row>
    <row r="121" spans="1:9" ht="14.25" x14ac:dyDescent="0.2">
      <c r="A121" s="45"/>
      <c r="B121" s="47"/>
      <c r="C121" s="46" t="s">
        <v>17</v>
      </c>
      <c r="D121" s="39">
        <v>86</v>
      </c>
      <c r="E121" s="39">
        <f>ROUND(D121,1)</f>
        <v>86</v>
      </c>
      <c r="F121" s="123">
        <v>0</v>
      </c>
      <c r="G121" s="58">
        <f>ROUND(E121*F121,0)</f>
        <v>0</v>
      </c>
      <c r="I121" s="60"/>
    </row>
    <row r="122" spans="1:9" x14ac:dyDescent="0.2">
      <c r="A122" s="45"/>
      <c r="B122" s="47"/>
      <c r="C122" s="46"/>
      <c r="D122" s="39"/>
      <c r="E122" s="39"/>
      <c r="F122" s="123"/>
      <c r="G122" s="58"/>
      <c r="I122" s="60"/>
    </row>
    <row r="123" spans="1:9" ht="25.5" x14ac:dyDescent="0.2">
      <c r="A123" s="45" t="s">
        <v>258</v>
      </c>
      <c r="B123" s="47" t="s">
        <v>36</v>
      </c>
      <c r="C123" s="46"/>
      <c r="D123" s="39"/>
      <c r="E123" s="39"/>
      <c r="F123" s="21"/>
      <c r="G123" s="58"/>
      <c r="I123" s="60"/>
    </row>
    <row r="124" spans="1:9" ht="14.25" x14ac:dyDescent="0.2">
      <c r="A124" s="45"/>
      <c r="B124" s="47"/>
      <c r="C124" s="46" t="s">
        <v>17</v>
      </c>
      <c r="D124" s="39">
        <v>94</v>
      </c>
      <c r="E124" s="39">
        <f>ROUND(D124,1)</f>
        <v>94</v>
      </c>
      <c r="F124" s="21">
        <v>0</v>
      </c>
      <c r="G124" s="58">
        <f>ROUND(E124*F124,0)</f>
        <v>0</v>
      </c>
      <c r="I124" s="60"/>
    </row>
    <row r="125" spans="1:9" x14ac:dyDescent="0.2">
      <c r="A125" s="45"/>
      <c r="B125" s="47"/>
      <c r="C125" s="46"/>
      <c r="D125" s="39"/>
      <c r="E125" s="39"/>
      <c r="F125" s="21"/>
      <c r="G125" s="58"/>
      <c r="I125" s="60"/>
    </row>
    <row r="126" spans="1:9" ht="25.5" x14ac:dyDescent="0.2">
      <c r="A126" s="45" t="s">
        <v>259</v>
      </c>
      <c r="B126" s="47" t="s">
        <v>109</v>
      </c>
      <c r="C126" s="46"/>
      <c r="D126" s="39"/>
      <c r="E126" s="39">
        <f>ROUND(D126,1)</f>
        <v>0</v>
      </c>
      <c r="F126" s="21"/>
      <c r="G126" s="58"/>
      <c r="I126" s="60"/>
    </row>
    <row r="127" spans="1:9" ht="14.25" x14ac:dyDescent="0.2">
      <c r="A127" s="45"/>
      <c r="B127" s="47"/>
      <c r="C127" s="46" t="s">
        <v>17</v>
      </c>
      <c r="D127" s="39">
        <v>35.9</v>
      </c>
      <c r="E127" s="39">
        <f>ROUND(D127,1)</f>
        <v>35.9</v>
      </c>
      <c r="F127" s="123">
        <v>0</v>
      </c>
      <c r="G127" s="58">
        <f>ROUND(E127*F127,0)</f>
        <v>0</v>
      </c>
      <c r="I127" s="60"/>
    </row>
    <row r="128" spans="1:9" x14ac:dyDescent="0.2">
      <c r="A128" s="45"/>
      <c r="B128" s="47"/>
      <c r="C128" s="46"/>
      <c r="D128" s="39"/>
      <c r="E128" s="39"/>
      <c r="F128" s="123"/>
      <c r="G128" s="58"/>
      <c r="I128" s="60"/>
    </row>
    <row r="129" spans="1:9" s="71" customFormat="1" ht="38.25" x14ac:dyDescent="0.2">
      <c r="A129" s="45" t="s">
        <v>81</v>
      </c>
      <c r="B129" s="47" t="s">
        <v>175</v>
      </c>
      <c r="C129" s="46"/>
      <c r="D129" s="39"/>
      <c r="E129" s="39">
        <f>ROUND(D129,1)</f>
        <v>0</v>
      </c>
      <c r="F129" s="21"/>
      <c r="G129" s="58"/>
      <c r="I129" s="60"/>
    </row>
    <row r="130" spans="1:9" ht="14.25" x14ac:dyDescent="0.2">
      <c r="A130" s="45"/>
      <c r="B130" s="47"/>
      <c r="C130" s="46" t="s">
        <v>17</v>
      </c>
      <c r="D130" s="39">
        <v>10</v>
      </c>
      <c r="E130" s="39">
        <f>ROUND(D130,1)</f>
        <v>10</v>
      </c>
      <c r="F130" s="123">
        <v>0</v>
      </c>
      <c r="G130" s="58">
        <f>ROUND(E130*F130,0)</f>
        <v>0</v>
      </c>
      <c r="I130" s="60"/>
    </row>
    <row r="131" spans="1:9" x14ac:dyDescent="0.2">
      <c r="A131" s="45"/>
      <c r="B131" s="47"/>
      <c r="C131" s="46"/>
      <c r="D131" s="39"/>
      <c r="E131" s="39"/>
      <c r="F131" s="21"/>
      <c r="G131" s="58"/>
      <c r="I131" s="60"/>
    </row>
    <row r="132" spans="1:9" ht="51" x14ac:dyDescent="0.2">
      <c r="A132" s="45" t="s">
        <v>82</v>
      </c>
      <c r="B132" s="47" t="s">
        <v>111</v>
      </c>
      <c r="C132" s="46"/>
      <c r="D132" s="39"/>
      <c r="E132" s="39">
        <f>ROUND(D132,1)</f>
        <v>0</v>
      </c>
      <c r="F132" s="21"/>
      <c r="G132" s="58"/>
      <c r="I132" s="60"/>
    </row>
    <row r="133" spans="1:9" x14ac:dyDescent="0.2">
      <c r="A133" s="45"/>
      <c r="B133" s="47"/>
      <c r="C133" s="46" t="s">
        <v>24</v>
      </c>
      <c r="D133" s="39">
        <v>50</v>
      </c>
      <c r="E133" s="39">
        <f>ROUND(D133,1)</f>
        <v>50</v>
      </c>
      <c r="F133" s="21">
        <v>0</v>
      </c>
      <c r="G133" s="58">
        <f>ROUND(E133*F133,0)</f>
        <v>0</v>
      </c>
      <c r="I133" s="60"/>
    </row>
    <row r="134" spans="1:9" x14ac:dyDescent="0.2">
      <c r="A134" s="45"/>
      <c r="B134" s="47"/>
      <c r="C134" s="46"/>
      <c r="D134" s="39"/>
      <c r="E134" s="39"/>
      <c r="F134" s="21"/>
      <c r="G134" s="58"/>
      <c r="I134" s="60"/>
    </row>
    <row r="135" spans="1:9" ht="51" x14ac:dyDescent="0.2">
      <c r="A135" s="45" t="s">
        <v>83</v>
      </c>
      <c r="B135" s="47" t="s">
        <v>112</v>
      </c>
      <c r="C135" s="46"/>
      <c r="D135" s="39"/>
      <c r="E135" s="39">
        <f>ROUND(D135,1)</f>
        <v>0</v>
      </c>
      <c r="F135" s="21"/>
      <c r="G135" s="58"/>
      <c r="I135" s="60"/>
    </row>
    <row r="136" spans="1:9" x14ac:dyDescent="0.2">
      <c r="A136" s="45"/>
      <c r="B136" s="47"/>
      <c r="C136" s="46" t="s">
        <v>24</v>
      </c>
      <c r="D136" s="39">
        <v>10</v>
      </c>
      <c r="E136" s="39">
        <f>ROUND(D136,1)</f>
        <v>10</v>
      </c>
      <c r="F136" s="21">
        <v>0</v>
      </c>
      <c r="G136" s="58">
        <f>ROUND(E136*F136,0)</f>
        <v>0</v>
      </c>
      <c r="I136" s="60"/>
    </row>
    <row r="137" spans="1:9" x14ac:dyDescent="0.2">
      <c r="A137" s="45"/>
      <c r="B137" s="47"/>
      <c r="C137" s="46"/>
      <c r="D137" s="39"/>
      <c r="E137" s="39"/>
      <c r="F137" s="21"/>
      <c r="G137" s="58"/>
      <c r="I137" s="60"/>
    </row>
    <row r="138" spans="1:9" ht="38.25" x14ac:dyDescent="0.2">
      <c r="A138" s="45" t="s">
        <v>84</v>
      </c>
      <c r="B138" s="47" t="s">
        <v>57</v>
      </c>
      <c r="C138" s="46"/>
      <c r="D138" s="39"/>
      <c r="E138" s="39">
        <f>ROUND(D138,1)</f>
        <v>0</v>
      </c>
      <c r="F138" s="21"/>
      <c r="G138" s="58"/>
      <c r="I138" s="60"/>
    </row>
    <row r="139" spans="1:9" ht="14.25" x14ac:dyDescent="0.2">
      <c r="A139" s="45"/>
      <c r="B139" s="47"/>
      <c r="C139" s="46" t="s">
        <v>18</v>
      </c>
      <c r="D139" s="39">
        <v>380</v>
      </c>
      <c r="E139" s="39">
        <f>ROUND(D139,1)</f>
        <v>380</v>
      </c>
      <c r="F139" s="21">
        <v>0</v>
      </c>
      <c r="G139" s="58">
        <f>ROUND(E139*F139,0)</f>
        <v>0</v>
      </c>
      <c r="I139" s="60"/>
    </row>
    <row r="140" spans="1:9" x14ac:dyDescent="0.2">
      <c r="A140" s="45"/>
      <c r="B140" s="47"/>
      <c r="C140" s="46"/>
      <c r="D140" s="39"/>
      <c r="E140" s="39"/>
      <c r="F140" s="21"/>
      <c r="G140" s="58"/>
      <c r="I140" s="60"/>
    </row>
    <row r="141" spans="1:9" ht="25.5" x14ac:dyDescent="0.2">
      <c r="A141" s="45" t="s">
        <v>85</v>
      </c>
      <c r="B141" s="47" t="s">
        <v>113</v>
      </c>
      <c r="C141" s="46"/>
      <c r="D141" s="39"/>
      <c r="E141" s="39">
        <f>ROUND(D141,1)</f>
        <v>0</v>
      </c>
      <c r="F141" s="21"/>
      <c r="G141" s="58"/>
      <c r="I141" s="60"/>
    </row>
    <row r="142" spans="1:9" ht="14.25" x14ac:dyDescent="0.2">
      <c r="A142" s="45"/>
      <c r="B142" s="47"/>
      <c r="C142" s="46" t="s">
        <v>17</v>
      </c>
      <c r="D142" s="39">
        <f>81.5+47+33*2+26.8+11.4+23.1+37.2</f>
        <v>293</v>
      </c>
      <c r="E142" s="39">
        <f>ROUND(D142,1)</f>
        <v>293</v>
      </c>
      <c r="F142" s="123">
        <v>0</v>
      </c>
      <c r="G142" s="58">
        <f>ROUND(E142*F142,0)</f>
        <v>0</v>
      </c>
      <c r="I142" s="60"/>
    </row>
    <row r="143" spans="1:9" x14ac:dyDescent="0.2">
      <c r="A143" s="45"/>
      <c r="B143" s="47"/>
      <c r="C143" s="46"/>
      <c r="D143" s="39"/>
      <c r="E143" s="39"/>
      <c r="F143" s="123"/>
      <c r="G143" s="58"/>
      <c r="I143" s="60"/>
    </row>
    <row r="144" spans="1:9" ht="25.5" x14ac:dyDescent="0.2">
      <c r="A144" s="45" t="s">
        <v>86</v>
      </c>
      <c r="B144" s="76" t="s">
        <v>176</v>
      </c>
      <c r="C144" s="46"/>
      <c r="D144" s="39"/>
      <c r="E144" s="39">
        <f>ROUND(D144,1)</f>
        <v>0</v>
      </c>
      <c r="F144" s="21"/>
      <c r="G144" s="58"/>
      <c r="I144" s="60"/>
    </row>
    <row r="145" spans="1:9" ht="14.25" x14ac:dyDescent="0.2">
      <c r="A145" s="45"/>
      <c r="B145" s="47"/>
      <c r="C145" s="46" t="s">
        <v>17</v>
      </c>
      <c r="D145" s="39">
        <f>18.9+27.7+9.9+4.2+6.4</f>
        <v>67.099999999999994</v>
      </c>
      <c r="E145" s="39">
        <f>ROUND(D145,1)</f>
        <v>67.099999999999994</v>
      </c>
      <c r="F145" s="123">
        <v>0</v>
      </c>
      <c r="G145" s="58">
        <f>ROUND(E145*F145,0)</f>
        <v>0</v>
      </c>
      <c r="I145" s="60"/>
    </row>
    <row r="146" spans="1:9" x14ac:dyDescent="0.2">
      <c r="A146" s="45"/>
      <c r="B146" s="76"/>
      <c r="C146" s="46"/>
      <c r="D146" s="39"/>
      <c r="E146" s="39"/>
      <c r="F146" s="21"/>
      <c r="G146" s="58"/>
      <c r="I146" s="60"/>
    </row>
    <row r="147" spans="1:9" ht="25.5" x14ac:dyDescent="0.2">
      <c r="A147" s="45" t="s">
        <v>87</v>
      </c>
      <c r="B147" s="76" t="s">
        <v>177</v>
      </c>
      <c r="C147" s="46"/>
      <c r="D147" s="39"/>
      <c r="E147" s="39">
        <f>ROUND(D147,1)</f>
        <v>0</v>
      </c>
      <c r="F147" s="21"/>
      <c r="G147" s="58"/>
      <c r="I147" s="60"/>
    </row>
    <row r="148" spans="1:9" ht="14.25" x14ac:dyDescent="0.2">
      <c r="A148" s="45"/>
      <c r="B148" s="47"/>
      <c r="C148" s="46" t="s">
        <v>17</v>
      </c>
      <c r="D148" s="39">
        <f>48.2</f>
        <v>48.2</v>
      </c>
      <c r="E148" s="39">
        <f>ROUND(D148,1)</f>
        <v>48.2</v>
      </c>
      <c r="F148" s="123">
        <v>0</v>
      </c>
      <c r="G148" s="58">
        <f>ROUND(E148*F148,0)</f>
        <v>0</v>
      </c>
      <c r="I148" s="60"/>
    </row>
    <row r="149" spans="1:9" x14ac:dyDescent="0.2">
      <c r="A149" s="45"/>
      <c r="B149" s="37"/>
      <c r="C149" s="46"/>
      <c r="D149" s="53"/>
      <c r="E149" s="53"/>
      <c r="F149" s="21"/>
      <c r="G149" s="58"/>
      <c r="I149" s="60"/>
    </row>
    <row r="150" spans="1:9" s="70" customFormat="1" x14ac:dyDescent="0.2">
      <c r="A150" s="65"/>
      <c r="B150" s="77" t="s">
        <v>4</v>
      </c>
      <c r="C150" s="67"/>
      <c r="D150" s="68"/>
      <c r="E150" s="68"/>
      <c r="F150" s="121"/>
      <c r="G150" s="69">
        <f>+SUM(G87:G149)</f>
        <v>0</v>
      </c>
      <c r="I150" s="60"/>
    </row>
    <row r="151" spans="1:9" x14ac:dyDescent="0.2">
      <c r="A151" s="45"/>
      <c r="B151" s="37"/>
      <c r="C151" s="46"/>
      <c r="D151" s="53"/>
      <c r="E151" s="53"/>
      <c r="F151" s="21"/>
      <c r="G151" s="58"/>
      <c r="I151" s="60"/>
    </row>
    <row r="152" spans="1:9" x14ac:dyDescent="0.2">
      <c r="A152" s="45"/>
      <c r="B152" s="37"/>
      <c r="C152" s="46"/>
      <c r="D152" s="53"/>
      <c r="E152" s="53"/>
      <c r="F152" s="21"/>
      <c r="G152" s="58"/>
      <c r="I152" s="60"/>
    </row>
    <row r="153" spans="1:9" x14ac:dyDescent="0.2">
      <c r="A153" s="45"/>
      <c r="B153" s="37"/>
      <c r="C153" s="46"/>
      <c r="D153" s="53"/>
      <c r="E153" s="53"/>
      <c r="F153" s="21"/>
      <c r="G153" s="58"/>
      <c r="I153" s="60"/>
    </row>
    <row r="154" spans="1:9" x14ac:dyDescent="0.2">
      <c r="A154" s="41" t="s">
        <v>13</v>
      </c>
      <c r="B154" s="72" t="s">
        <v>53</v>
      </c>
      <c r="C154" s="43"/>
      <c r="D154" s="78"/>
      <c r="E154" s="78"/>
      <c r="F154" s="122"/>
      <c r="G154" s="73"/>
      <c r="I154" s="60"/>
    </row>
    <row r="155" spans="1:9" x14ac:dyDescent="0.2">
      <c r="A155" s="45"/>
      <c r="B155" s="37"/>
      <c r="C155" s="46"/>
      <c r="D155" s="53"/>
      <c r="E155" s="53"/>
      <c r="F155" s="21"/>
      <c r="G155" s="58"/>
      <c r="I155" s="60"/>
    </row>
    <row r="156" spans="1:9" s="80" customFormat="1" x14ac:dyDescent="0.2">
      <c r="A156" s="45"/>
      <c r="B156" s="47" t="s">
        <v>30</v>
      </c>
      <c r="C156" s="46"/>
      <c r="D156" s="39"/>
      <c r="E156" s="58"/>
      <c r="F156" s="21"/>
      <c r="G156" s="79"/>
      <c r="I156" s="60"/>
    </row>
    <row r="157" spans="1:9" s="80" customFormat="1" ht="51" x14ac:dyDescent="0.2">
      <c r="A157" s="45"/>
      <c r="B157" s="81" t="s">
        <v>152</v>
      </c>
      <c r="C157" s="46"/>
      <c r="D157" s="39"/>
      <c r="E157" s="58"/>
      <c r="F157" s="21"/>
      <c r="G157" s="79"/>
      <c r="I157" s="60"/>
    </row>
    <row r="158" spans="1:9" s="80" customFormat="1" ht="38.25" x14ac:dyDescent="0.2">
      <c r="A158" s="45"/>
      <c r="B158" s="47" t="s">
        <v>241</v>
      </c>
      <c r="C158" s="46"/>
      <c r="D158" s="39"/>
      <c r="E158" s="58"/>
      <c r="F158" s="21"/>
      <c r="G158" s="79"/>
      <c r="I158" s="60"/>
    </row>
    <row r="159" spans="1:9" x14ac:dyDescent="0.2">
      <c r="A159" s="45"/>
      <c r="B159" s="37"/>
      <c r="C159" s="46"/>
      <c r="D159" s="53"/>
      <c r="E159" s="53"/>
      <c r="F159" s="21"/>
      <c r="G159" s="58"/>
      <c r="I159" s="60"/>
    </row>
    <row r="160" spans="1:9" ht="38.25" x14ac:dyDescent="0.2">
      <c r="A160" s="45" t="s">
        <v>88</v>
      </c>
      <c r="B160" s="47" t="s">
        <v>38</v>
      </c>
      <c r="C160" s="46"/>
      <c r="D160" s="39"/>
      <c r="E160" s="39">
        <f>ROUND(D160,1)</f>
        <v>0</v>
      </c>
      <c r="F160" s="21"/>
      <c r="G160" s="58"/>
      <c r="I160" s="60"/>
    </row>
    <row r="161" spans="1:9" x14ac:dyDescent="0.2">
      <c r="A161" s="45"/>
      <c r="B161" s="82" t="s">
        <v>47</v>
      </c>
      <c r="C161" s="83"/>
      <c r="D161" s="39"/>
      <c r="E161" s="39">
        <f>ROUND(D161,1)</f>
        <v>0</v>
      </c>
      <c r="F161" s="21"/>
      <c r="G161" s="58"/>
      <c r="I161" s="60"/>
    </row>
    <row r="162" spans="1:9" ht="38.25" x14ac:dyDescent="0.2">
      <c r="A162" s="45"/>
      <c r="B162" s="82" t="s">
        <v>183</v>
      </c>
      <c r="C162" s="83"/>
      <c r="D162" s="39"/>
      <c r="E162" s="39">
        <f>ROUND(D162,1)</f>
        <v>0</v>
      </c>
      <c r="F162" s="21"/>
      <c r="G162" s="58"/>
      <c r="I162" s="60"/>
    </row>
    <row r="163" spans="1:9" ht="14.25" x14ac:dyDescent="0.2">
      <c r="A163" s="45"/>
      <c r="B163" s="47"/>
      <c r="C163" s="46" t="s">
        <v>17</v>
      </c>
      <c r="D163" s="39">
        <v>115.3</v>
      </c>
      <c r="E163" s="39">
        <f>ROUND(D163,1)</f>
        <v>115.3</v>
      </c>
      <c r="F163" s="21">
        <v>0</v>
      </c>
      <c r="G163" s="58">
        <f>ROUND(E163*F163,0)</f>
        <v>0</v>
      </c>
      <c r="I163" s="60"/>
    </row>
    <row r="164" spans="1:9" x14ac:dyDescent="0.2">
      <c r="A164" s="45"/>
      <c r="B164" s="47"/>
      <c r="C164" s="46"/>
      <c r="D164" s="39"/>
      <c r="E164" s="39"/>
      <c r="F164" s="21"/>
      <c r="G164" s="58"/>
      <c r="I164" s="60"/>
    </row>
    <row r="165" spans="1:9" ht="38.25" x14ac:dyDescent="0.2">
      <c r="A165" s="45" t="s">
        <v>89</v>
      </c>
      <c r="B165" s="47" t="s">
        <v>39</v>
      </c>
      <c r="C165" s="46"/>
      <c r="D165" s="39"/>
      <c r="E165" s="39">
        <f>ROUND(D165,1)</f>
        <v>0</v>
      </c>
      <c r="F165" s="21"/>
      <c r="G165" s="58"/>
      <c r="I165" s="60"/>
    </row>
    <row r="166" spans="1:9" x14ac:dyDescent="0.2">
      <c r="A166" s="45"/>
      <c r="B166" s="82" t="s">
        <v>47</v>
      </c>
      <c r="C166" s="83"/>
      <c r="D166" s="39"/>
      <c r="E166" s="39">
        <f>ROUND(D166,1)</f>
        <v>0</v>
      </c>
      <c r="F166" s="21"/>
      <c r="G166" s="58"/>
      <c r="I166" s="60"/>
    </row>
    <row r="167" spans="1:9" ht="38.25" x14ac:dyDescent="0.2">
      <c r="A167" s="45"/>
      <c r="B167" s="82" t="s">
        <v>184</v>
      </c>
      <c r="C167" s="83"/>
      <c r="D167" s="39"/>
      <c r="E167" s="39">
        <f>ROUND(D167,1)</f>
        <v>0</v>
      </c>
      <c r="F167" s="21"/>
      <c r="G167" s="58"/>
      <c r="I167" s="60"/>
    </row>
    <row r="168" spans="1:9" ht="14.25" x14ac:dyDescent="0.2">
      <c r="A168" s="45"/>
      <c r="B168" s="47"/>
      <c r="C168" s="46" t="s">
        <v>17</v>
      </c>
      <c r="D168" s="39">
        <v>71.3</v>
      </c>
      <c r="E168" s="39">
        <f>ROUND(D168,1)</f>
        <v>71.3</v>
      </c>
      <c r="F168" s="21">
        <v>0</v>
      </c>
      <c r="G168" s="58">
        <f>ROUND(E168*F168,0)</f>
        <v>0</v>
      </c>
      <c r="I168" s="60"/>
    </row>
    <row r="169" spans="1:9" x14ac:dyDescent="0.2">
      <c r="A169" s="45"/>
      <c r="B169" s="47"/>
      <c r="C169" s="46"/>
      <c r="D169" s="39"/>
      <c r="E169" s="39"/>
      <c r="F169" s="21"/>
      <c r="G169" s="58"/>
      <c r="I169" s="60"/>
    </row>
    <row r="170" spans="1:9" ht="76.5" x14ac:dyDescent="0.2">
      <c r="A170" s="45" t="s">
        <v>90</v>
      </c>
      <c r="B170" s="47" t="s">
        <v>178</v>
      </c>
      <c r="C170" s="84"/>
      <c r="D170" s="39"/>
      <c r="E170" s="39">
        <f>ROUND(D170,1)</f>
        <v>0</v>
      </c>
      <c r="F170" s="119"/>
      <c r="G170" s="58"/>
      <c r="I170" s="60"/>
    </row>
    <row r="171" spans="1:9" ht="14.25" x14ac:dyDescent="0.2">
      <c r="A171" s="85"/>
      <c r="B171" s="47"/>
      <c r="C171" s="84" t="s">
        <v>17</v>
      </c>
      <c r="D171" s="39">
        <v>28.5</v>
      </c>
      <c r="E171" s="39">
        <f>ROUND(D171,1)</f>
        <v>28.5</v>
      </c>
      <c r="F171" s="119">
        <v>0</v>
      </c>
      <c r="G171" s="58">
        <f>ROUND(E171*F171,0)</f>
        <v>0</v>
      </c>
      <c r="I171" s="60"/>
    </row>
    <row r="172" spans="1:9" x14ac:dyDescent="0.2">
      <c r="A172" s="45"/>
      <c r="B172" s="47"/>
      <c r="C172" s="46"/>
      <c r="D172" s="39"/>
      <c r="E172" s="39"/>
      <c r="F172" s="21"/>
      <c r="G172" s="58"/>
      <c r="I172" s="60"/>
    </row>
    <row r="173" spans="1:9" ht="63.75" x14ac:dyDescent="0.2">
      <c r="A173" s="45" t="s">
        <v>91</v>
      </c>
      <c r="B173" s="75" t="s">
        <v>201</v>
      </c>
      <c r="C173" s="84"/>
      <c r="D173" s="39"/>
      <c r="E173" s="39">
        <f>ROUND(D173,1)</f>
        <v>0</v>
      </c>
      <c r="F173" s="119"/>
      <c r="G173" s="58"/>
      <c r="I173" s="60"/>
    </row>
    <row r="174" spans="1:9" ht="14.25" x14ac:dyDescent="0.2">
      <c r="A174" s="85"/>
      <c r="B174" s="47"/>
      <c r="C174" s="84" t="s">
        <v>17</v>
      </c>
      <c r="D174" s="39">
        <v>53.3</v>
      </c>
      <c r="E174" s="39">
        <f>ROUND(D174,1)</f>
        <v>53.3</v>
      </c>
      <c r="F174" s="119">
        <v>0</v>
      </c>
      <c r="G174" s="58">
        <f>ROUND(E174*F174,0)</f>
        <v>0</v>
      </c>
      <c r="I174" s="60"/>
    </row>
    <row r="175" spans="1:9" x14ac:dyDescent="0.2">
      <c r="A175" s="85"/>
      <c r="B175" s="47"/>
      <c r="C175" s="84"/>
      <c r="D175" s="39"/>
      <c r="E175" s="39"/>
      <c r="F175" s="119"/>
      <c r="G175" s="58"/>
      <c r="I175" s="60"/>
    </row>
    <row r="176" spans="1:9" ht="63.75" x14ac:dyDescent="0.2">
      <c r="A176" s="45" t="s">
        <v>92</v>
      </c>
      <c r="B176" s="75" t="s">
        <v>202</v>
      </c>
      <c r="C176" s="84"/>
      <c r="D176" s="39"/>
      <c r="E176" s="39">
        <f>ROUND(D176,1)</f>
        <v>0</v>
      </c>
      <c r="F176" s="119"/>
      <c r="G176" s="58"/>
      <c r="I176" s="60"/>
    </row>
    <row r="177" spans="1:9" ht="14.25" x14ac:dyDescent="0.2">
      <c r="A177" s="85"/>
      <c r="B177" s="47"/>
      <c r="C177" s="84" t="s">
        <v>17</v>
      </c>
      <c r="D177" s="39">
        <v>17.8</v>
      </c>
      <c r="E177" s="39">
        <f>ROUND(D177,1)</f>
        <v>17.8</v>
      </c>
      <c r="F177" s="119">
        <v>0</v>
      </c>
      <c r="G177" s="58">
        <f>ROUND(E177*F177,0)</f>
        <v>0</v>
      </c>
      <c r="I177" s="60"/>
    </row>
    <row r="178" spans="1:9" x14ac:dyDescent="0.2">
      <c r="A178" s="85"/>
      <c r="B178" s="47"/>
      <c r="C178" s="84"/>
      <c r="D178" s="39"/>
      <c r="E178" s="39"/>
      <c r="F178" s="119"/>
      <c r="G178" s="58"/>
      <c r="I178" s="60"/>
    </row>
    <row r="179" spans="1:9" ht="38.25" x14ac:dyDescent="0.2">
      <c r="A179" s="45" t="s">
        <v>93</v>
      </c>
      <c r="B179" s="47" t="s">
        <v>114</v>
      </c>
      <c r="C179" s="46"/>
      <c r="D179" s="39"/>
      <c r="E179" s="39">
        <f>ROUND(D179,1)</f>
        <v>0</v>
      </c>
      <c r="F179" s="21"/>
      <c r="G179" s="58"/>
      <c r="I179" s="60"/>
    </row>
    <row r="180" spans="1:9" x14ac:dyDescent="0.2">
      <c r="A180" s="45"/>
      <c r="B180" s="86" t="s">
        <v>205</v>
      </c>
      <c r="C180" s="46"/>
      <c r="D180" s="39"/>
      <c r="E180" s="39"/>
      <c r="F180" s="21"/>
      <c r="G180" s="58"/>
      <c r="I180" s="60"/>
    </row>
    <row r="181" spans="1:9" x14ac:dyDescent="0.2">
      <c r="A181" s="45"/>
      <c r="B181" s="86" t="s">
        <v>204</v>
      </c>
      <c r="C181" s="46"/>
      <c r="D181" s="39"/>
      <c r="E181" s="39"/>
      <c r="F181" s="21"/>
      <c r="G181" s="58"/>
      <c r="I181" s="60"/>
    </row>
    <row r="182" spans="1:9" ht="51" x14ac:dyDescent="0.2">
      <c r="A182" s="45"/>
      <c r="B182" s="86" t="s">
        <v>203</v>
      </c>
      <c r="C182" s="46"/>
      <c r="D182" s="39"/>
      <c r="E182" s="39"/>
      <c r="F182" s="21"/>
      <c r="G182" s="58"/>
      <c r="I182" s="60"/>
    </row>
    <row r="183" spans="1:9" ht="14.25" x14ac:dyDescent="0.2">
      <c r="A183" s="45"/>
      <c r="B183" s="47"/>
      <c r="C183" s="46" t="s">
        <v>17</v>
      </c>
      <c r="D183" s="39">
        <f>9.9+4.2+6.4</f>
        <v>20.5</v>
      </c>
      <c r="E183" s="39">
        <f>ROUND(D183,1)</f>
        <v>20.5</v>
      </c>
      <c r="F183" s="21">
        <v>0</v>
      </c>
      <c r="G183" s="58">
        <f>ROUND(E183*F183,0)</f>
        <v>0</v>
      </c>
      <c r="I183" s="60"/>
    </row>
    <row r="184" spans="1:9" x14ac:dyDescent="0.2">
      <c r="A184" s="85"/>
      <c r="B184" s="47"/>
      <c r="C184" s="84"/>
      <c r="D184" s="39"/>
      <c r="E184" s="39"/>
      <c r="F184" s="119"/>
      <c r="G184" s="58"/>
      <c r="I184" s="60"/>
    </row>
    <row r="185" spans="1:9" ht="38.25" x14ac:dyDescent="0.2">
      <c r="A185" s="45" t="s">
        <v>128</v>
      </c>
      <c r="B185" s="47" t="s">
        <v>186</v>
      </c>
      <c r="C185" s="46"/>
      <c r="D185" s="39"/>
      <c r="E185" s="39">
        <f>ROUND(D185,1)</f>
        <v>0</v>
      </c>
      <c r="F185" s="21"/>
      <c r="G185" s="58"/>
      <c r="I185" s="60"/>
    </row>
    <row r="186" spans="1:9" ht="14.25" x14ac:dyDescent="0.2">
      <c r="A186" s="45"/>
      <c r="B186" s="47"/>
      <c r="C186" s="46" t="s">
        <v>17</v>
      </c>
      <c r="D186" s="39">
        <f>18.9+27.7+48.2</f>
        <v>94.8</v>
      </c>
      <c r="E186" s="39">
        <f>ROUND(D186,1)</f>
        <v>94.8</v>
      </c>
      <c r="F186" s="21">
        <v>0</v>
      </c>
      <c r="G186" s="58">
        <f>ROUND(E186*F186,0)</f>
        <v>0</v>
      </c>
      <c r="I186" s="60"/>
    </row>
    <row r="187" spans="1:9" x14ac:dyDescent="0.2">
      <c r="A187" s="45"/>
      <c r="B187" s="47"/>
      <c r="C187" s="46"/>
      <c r="D187" s="39"/>
      <c r="E187" s="39"/>
      <c r="F187" s="21"/>
      <c r="G187" s="58"/>
      <c r="I187" s="60"/>
    </row>
    <row r="188" spans="1:9" ht="38.25" x14ac:dyDescent="0.2">
      <c r="A188" s="45" t="s">
        <v>260</v>
      </c>
      <c r="B188" s="47" t="s">
        <v>185</v>
      </c>
      <c r="C188" s="46"/>
      <c r="D188" s="53"/>
      <c r="E188" s="39">
        <f>ROUND(D188,1)</f>
        <v>0</v>
      </c>
      <c r="F188" s="21"/>
      <c r="G188" s="58"/>
      <c r="I188" s="60"/>
    </row>
    <row r="189" spans="1:9" ht="14.25" x14ac:dyDescent="0.2">
      <c r="A189" s="45"/>
      <c r="B189" s="47"/>
      <c r="C189" s="46" t="s">
        <v>17</v>
      </c>
      <c r="D189" s="53">
        <v>9</v>
      </c>
      <c r="E189" s="39">
        <f>ROUND(D189,1)</f>
        <v>9</v>
      </c>
      <c r="F189" s="21">
        <v>0</v>
      </c>
      <c r="G189" s="58">
        <f>ROUND(E189*F189,0)</f>
        <v>0</v>
      </c>
      <c r="I189" s="60"/>
    </row>
    <row r="190" spans="1:9" x14ac:dyDescent="0.2">
      <c r="A190" s="45"/>
      <c r="B190" s="47"/>
      <c r="C190" s="46"/>
      <c r="D190" s="39"/>
      <c r="E190" s="39"/>
      <c r="F190" s="21"/>
      <c r="G190" s="58"/>
      <c r="I190" s="60"/>
    </row>
    <row r="191" spans="1:9" ht="51" x14ac:dyDescent="0.2">
      <c r="A191" s="45" t="s">
        <v>261</v>
      </c>
      <c r="B191" s="47" t="s">
        <v>43</v>
      </c>
      <c r="C191" s="46"/>
      <c r="D191" s="39"/>
      <c r="E191" s="39">
        <f>ROUND(D191,1)</f>
        <v>0</v>
      </c>
      <c r="F191" s="21"/>
      <c r="G191" s="58"/>
      <c r="I191" s="60"/>
    </row>
    <row r="192" spans="1:9" x14ac:dyDescent="0.2">
      <c r="A192" s="45"/>
      <c r="B192" s="82" t="s">
        <v>115</v>
      </c>
      <c r="C192" s="46"/>
      <c r="D192" s="39"/>
      <c r="E192" s="39"/>
      <c r="F192" s="21"/>
      <c r="G192" s="58"/>
      <c r="I192" s="60"/>
    </row>
    <row r="193" spans="1:9" ht="14.25" x14ac:dyDescent="0.2">
      <c r="A193" s="45"/>
      <c r="B193" s="47"/>
      <c r="C193" s="46" t="s">
        <v>18</v>
      </c>
      <c r="D193" s="39">
        <f>1.4*4</f>
        <v>5.6</v>
      </c>
      <c r="E193" s="39">
        <f>ROUND(D193,1)</f>
        <v>5.6</v>
      </c>
      <c r="F193" s="21">
        <v>0</v>
      </c>
      <c r="G193" s="58">
        <f>ROUND(E193*F193,0)</f>
        <v>0</v>
      </c>
      <c r="I193" s="60"/>
    </row>
    <row r="194" spans="1:9" x14ac:dyDescent="0.2">
      <c r="A194" s="45"/>
      <c r="B194" s="47"/>
      <c r="C194" s="46"/>
      <c r="D194" s="39"/>
      <c r="E194" s="39"/>
      <c r="F194" s="21"/>
      <c r="G194" s="58"/>
      <c r="I194" s="60"/>
    </row>
    <row r="195" spans="1:9" ht="51" x14ac:dyDescent="0.2">
      <c r="A195" s="45" t="s">
        <v>94</v>
      </c>
      <c r="B195" s="47" t="s">
        <v>44</v>
      </c>
      <c r="C195" s="46"/>
      <c r="D195" s="39"/>
      <c r="E195" s="39">
        <f>ROUND(D195,1)</f>
        <v>0</v>
      </c>
      <c r="F195" s="21"/>
      <c r="G195" s="58"/>
      <c r="I195" s="60"/>
    </row>
    <row r="196" spans="1:9" x14ac:dyDescent="0.2">
      <c r="A196" s="45"/>
      <c r="B196" s="82" t="s">
        <v>115</v>
      </c>
      <c r="C196" s="46"/>
      <c r="D196" s="39"/>
      <c r="E196" s="39"/>
      <c r="F196" s="21"/>
      <c r="G196" s="58"/>
      <c r="I196" s="60"/>
    </row>
    <row r="197" spans="1:9" ht="14.25" x14ac:dyDescent="0.2">
      <c r="A197" s="45"/>
      <c r="B197" s="47"/>
      <c r="C197" s="46" t="s">
        <v>18</v>
      </c>
      <c r="D197" s="39">
        <f>1.4*4</f>
        <v>5.6</v>
      </c>
      <c r="E197" s="39">
        <f>ROUND(D197,1)</f>
        <v>5.6</v>
      </c>
      <c r="F197" s="21">
        <v>0</v>
      </c>
      <c r="G197" s="58">
        <f>ROUND(E197*F197,0)</f>
        <v>0</v>
      </c>
      <c r="I197" s="60"/>
    </row>
    <row r="198" spans="1:9" x14ac:dyDescent="0.2">
      <c r="A198" s="45"/>
      <c r="B198" s="47"/>
      <c r="C198" s="46"/>
      <c r="D198" s="39"/>
      <c r="E198" s="39"/>
      <c r="F198" s="21"/>
      <c r="G198" s="58"/>
      <c r="I198" s="60"/>
    </row>
    <row r="199" spans="1:9" x14ac:dyDescent="0.2">
      <c r="A199" s="45" t="s">
        <v>95</v>
      </c>
      <c r="B199" s="47" t="s">
        <v>45</v>
      </c>
      <c r="C199" s="46"/>
      <c r="D199" s="39"/>
      <c r="E199" s="39"/>
      <c r="F199" s="21"/>
      <c r="G199" s="58"/>
      <c r="I199" s="60"/>
    </row>
    <row r="200" spans="1:9" x14ac:dyDescent="0.2">
      <c r="A200" s="45"/>
      <c r="B200" s="82" t="s">
        <v>181</v>
      </c>
      <c r="C200" s="46" t="s">
        <v>24</v>
      </c>
      <c r="D200" s="39">
        <v>4</v>
      </c>
      <c r="E200" s="39">
        <f>ROUND(D200,1)</f>
        <v>4</v>
      </c>
      <c r="F200" s="21">
        <v>0</v>
      </c>
      <c r="G200" s="58">
        <f>ROUND(E200*F200,0)</f>
        <v>0</v>
      </c>
      <c r="I200" s="60"/>
    </row>
    <row r="201" spans="1:9" x14ac:dyDescent="0.2">
      <c r="A201" s="45"/>
      <c r="B201" s="47"/>
      <c r="C201" s="46"/>
      <c r="D201" s="39"/>
      <c r="E201" s="39"/>
      <c r="F201" s="21"/>
      <c r="G201" s="58"/>
      <c r="I201" s="60"/>
    </row>
    <row r="202" spans="1:9" x14ac:dyDescent="0.2">
      <c r="A202" s="45" t="s">
        <v>96</v>
      </c>
      <c r="B202" s="47" t="s">
        <v>46</v>
      </c>
      <c r="C202" s="46"/>
      <c r="D202" s="39"/>
      <c r="E202" s="39"/>
      <c r="F202" s="21"/>
      <c r="G202" s="58"/>
      <c r="I202" s="60"/>
    </row>
    <row r="203" spans="1:9" x14ac:dyDescent="0.2">
      <c r="A203" s="45"/>
      <c r="B203" s="82" t="s">
        <v>180</v>
      </c>
      <c r="C203" s="46" t="s">
        <v>24</v>
      </c>
      <c r="D203" s="39">
        <v>2</v>
      </c>
      <c r="E203" s="39">
        <f>ROUND(D203,1)</f>
        <v>2</v>
      </c>
      <c r="F203" s="21">
        <v>0</v>
      </c>
      <c r="G203" s="58">
        <f>ROUND(E203*F203,0)</f>
        <v>0</v>
      </c>
      <c r="I203" s="60"/>
    </row>
    <row r="204" spans="1:9" x14ac:dyDescent="0.2">
      <c r="A204" s="45"/>
      <c r="B204" s="82" t="s">
        <v>182</v>
      </c>
      <c r="C204" s="46" t="s">
        <v>24</v>
      </c>
      <c r="D204" s="39">
        <v>2</v>
      </c>
      <c r="E204" s="39">
        <f>ROUND(D204,1)</f>
        <v>2</v>
      </c>
      <c r="F204" s="21">
        <v>0</v>
      </c>
      <c r="G204" s="58">
        <f>ROUND(E204*F204,0)</f>
        <v>0</v>
      </c>
      <c r="I204" s="60"/>
    </row>
    <row r="205" spans="1:9" x14ac:dyDescent="0.2">
      <c r="A205" s="45"/>
      <c r="B205" s="82" t="s">
        <v>179</v>
      </c>
      <c r="C205" s="46" t="s">
        <v>24</v>
      </c>
      <c r="D205" s="39">
        <v>2</v>
      </c>
      <c r="E205" s="39">
        <f>ROUND(D205,1)</f>
        <v>2</v>
      </c>
      <c r="F205" s="21">
        <v>0</v>
      </c>
      <c r="G205" s="58">
        <f>ROUND(E205*F205,0)</f>
        <v>0</v>
      </c>
      <c r="I205" s="60"/>
    </row>
    <row r="206" spans="1:9" x14ac:dyDescent="0.2">
      <c r="A206" s="45"/>
      <c r="B206" s="82"/>
      <c r="C206" s="46"/>
      <c r="D206" s="39"/>
      <c r="E206" s="39"/>
      <c r="F206" s="21"/>
      <c r="G206" s="58"/>
      <c r="I206" s="60"/>
    </row>
    <row r="207" spans="1:9" ht="38.25" x14ac:dyDescent="0.2">
      <c r="A207" s="45" t="s">
        <v>97</v>
      </c>
      <c r="B207" s="47" t="s">
        <v>55</v>
      </c>
      <c r="C207" s="46"/>
      <c r="D207" s="39"/>
      <c r="E207" s="39">
        <f>ROUND(D207,1)</f>
        <v>0</v>
      </c>
      <c r="F207" s="21"/>
      <c r="G207" s="58"/>
      <c r="I207" s="60"/>
    </row>
    <row r="208" spans="1:9" ht="14.25" x14ac:dyDescent="0.2">
      <c r="A208" s="45"/>
      <c r="B208" s="47"/>
      <c r="C208" s="46" t="s">
        <v>17</v>
      </c>
      <c r="D208" s="39">
        <v>530</v>
      </c>
      <c r="E208" s="39">
        <f>ROUND(D208,1)</f>
        <v>530</v>
      </c>
      <c r="F208" s="21">
        <v>0</v>
      </c>
      <c r="G208" s="58">
        <f>ROUND(E208*F208,0)</f>
        <v>0</v>
      </c>
      <c r="I208" s="60"/>
    </row>
    <row r="209" spans="1:9" x14ac:dyDescent="0.2">
      <c r="A209" s="45"/>
      <c r="B209" s="47"/>
      <c r="C209" s="46"/>
      <c r="D209" s="39"/>
      <c r="E209" s="39"/>
      <c r="F209" s="21"/>
      <c r="G209" s="58"/>
      <c r="I209" s="60"/>
    </row>
    <row r="210" spans="1:9" ht="51" x14ac:dyDescent="0.2">
      <c r="A210" s="45" t="s">
        <v>98</v>
      </c>
      <c r="B210" s="47" t="s">
        <v>100</v>
      </c>
      <c r="C210" s="46"/>
      <c r="D210" s="39"/>
      <c r="E210" s="39">
        <f>ROUND(D210,1)</f>
        <v>0</v>
      </c>
      <c r="F210" s="21"/>
      <c r="G210" s="58"/>
      <c r="I210" s="60"/>
    </row>
    <row r="211" spans="1:9" ht="14.25" x14ac:dyDescent="0.2">
      <c r="A211" s="45"/>
      <c r="B211" s="82" t="s">
        <v>60</v>
      </c>
      <c r="C211" s="46" t="s">
        <v>18</v>
      </c>
      <c r="D211" s="53">
        <v>2</v>
      </c>
      <c r="E211" s="39">
        <f>ROUND(D211,1)</f>
        <v>2</v>
      </c>
      <c r="F211" s="21">
        <v>0</v>
      </c>
      <c r="G211" s="58">
        <f>ROUND(E211*F211,0)</f>
        <v>0</v>
      </c>
      <c r="I211" s="60"/>
    </row>
    <row r="212" spans="1:9" ht="14.25" x14ac:dyDescent="0.2">
      <c r="A212" s="45"/>
      <c r="B212" s="82" t="s">
        <v>49</v>
      </c>
      <c r="C212" s="46" t="s">
        <v>18</v>
      </c>
      <c r="D212" s="53">
        <v>20</v>
      </c>
      <c r="E212" s="39">
        <f>ROUND(D212,1)</f>
        <v>20</v>
      </c>
      <c r="F212" s="21">
        <v>0</v>
      </c>
      <c r="G212" s="58">
        <f>ROUND(E212*F212,0)</f>
        <v>0</v>
      </c>
      <c r="I212" s="60"/>
    </row>
    <row r="213" spans="1:9" x14ac:dyDescent="0.2">
      <c r="A213" s="45"/>
      <c r="B213" s="82"/>
      <c r="C213" s="46"/>
      <c r="D213" s="53"/>
      <c r="E213" s="39"/>
      <c r="F213" s="21"/>
      <c r="G213" s="58"/>
      <c r="I213" s="60"/>
    </row>
    <row r="214" spans="1:9" ht="102" x14ac:dyDescent="0.2">
      <c r="A214" s="45" t="s">
        <v>99</v>
      </c>
      <c r="B214" s="47" t="s">
        <v>187</v>
      </c>
      <c r="C214" s="46"/>
      <c r="D214" s="39"/>
      <c r="E214" s="39">
        <f>ROUND(D214,1)</f>
        <v>0</v>
      </c>
      <c r="F214" s="21"/>
      <c r="G214" s="58"/>
      <c r="I214" s="60"/>
    </row>
    <row r="215" spans="1:9" ht="38.25" x14ac:dyDescent="0.2">
      <c r="A215" s="45"/>
      <c r="B215" s="47" t="s">
        <v>188</v>
      </c>
      <c r="C215" s="46"/>
      <c r="D215" s="39"/>
      <c r="E215" s="39"/>
      <c r="F215" s="21"/>
      <c r="G215" s="58"/>
      <c r="I215" s="60"/>
    </row>
    <row r="216" spans="1:9" ht="14.25" x14ac:dyDescent="0.2">
      <c r="A216" s="45"/>
      <c r="B216" s="82" t="s">
        <v>49</v>
      </c>
      <c r="C216" s="46" t="s">
        <v>18</v>
      </c>
      <c r="D216" s="39">
        <v>20</v>
      </c>
      <c r="E216" s="39">
        <f>ROUND(D216,1)</f>
        <v>20</v>
      </c>
      <c r="F216" s="21">
        <v>0</v>
      </c>
      <c r="G216" s="58">
        <f>ROUND(E216*F216,0)</f>
        <v>0</v>
      </c>
      <c r="I216" s="60"/>
    </row>
    <row r="217" spans="1:9" x14ac:dyDescent="0.2">
      <c r="A217" s="45"/>
      <c r="B217" s="82"/>
      <c r="C217" s="46"/>
      <c r="D217" s="39"/>
      <c r="E217" s="39"/>
      <c r="F217" s="21"/>
      <c r="G217" s="58"/>
      <c r="I217" s="60"/>
    </row>
    <row r="218" spans="1:9" ht="51" x14ac:dyDescent="0.2">
      <c r="A218" s="45" t="s">
        <v>262</v>
      </c>
      <c r="B218" s="47" t="s">
        <v>290</v>
      </c>
      <c r="C218" s="46"/>
      <c r="D218" s="39"/>
      <c r="E218" s="39">
        <f>ROUND(D218,1)</f>
        <v>0</v>
      </c>
      <c r="F218" s="21"/>
      <c r="G218" s="58"/>
      <c r="I218" s="60"/>
    </row>
    <row r="219" spans="1:9" ht="14.25" x14ac:dyDescent="0.2">
      <c r="A219" s="45"/>
      <c r="B219" s="82" t="s">
        <v>288</v>
      </c>
      <c r="C219" s="46" t="s">
        <v>18</v>
      </c>
      <c r="D219" s="53">
        <v>3</v>
      </c>
      <c r="E219" s="39">
        <f>ROUND(D219,1)</f>
        <v>3</v>
      </c>
      <c r="F219" s="21">
        <v>0</v>
      </c>
      <c r="G219" s="58">
        <f>ROUND(E219*F219,0)</f>
        <v>0</v>
      </c>
      <c r="I219" s="60"/>
    </row>
    <row r="220" spans="1:9" ht="14.25" x14ac:dyDescent="0.2">
      <c r="A220" s="45"/>
      <c r="B220" s="82" t="s">
        <v>289</v>
      </c>
      <c r="C220" s="46" t="s">
        <v>18</v>
      </c>
      <c r="D220" s="53">
        <v>58</v>
      </c>
      <c r="E220" s="39">
        <f>ROUND(D220,1)</f>
        <v>58</v>
      </c>
      <c r="F220" s="21">
        <v>0</v>
      </c>
      <c r="G220" s="58">
        <f>ROUND(E220*F220,0)</f>
        <v>0</v>
      </c>
      <c r="I220" s="60"/>
    </row>
    <row r="221" spans="1:9" x14ac:dyDescent="0.2">
      <c r="A221" s="45"/>
      <c r="B221" s="82"/>
      <c r="C221" s="46"/>
      <c r="D221" s="53"/>
      <c r="E221" s="39"/>
      <c r="F221" s="21"/>
      <c r="G221" s="58"/>
      <c r="I221" s="60"/>
    </row>
    <row r="222" spans="1:9" ht="51" x14ac:dyDescent="0.2">
      <c r="A222" s="45" t="s">
        <v>263</v>
      </c>
      <c r="B222" s="37" t="s">
        <v>251</v>
      </c>
      <c r="C222" s="46"/>
      <c r="D222" s="39"/>
      <c r="E222" s="39">
        <f>ROUND(D222,1)</f>
        <v>0</v>
      </c>
      <c r="F222" s="21"/>
      <c r="G222" s="58"/>
      <c r="I222" s="60"/>
    </row>
    <row r="223" spans="1:9" ht="14.25" x14ac:dyDescent="0.2">
      <c r="A223" s="45"/>
      <c r="B223" s="47"/>
      <c r="C223" s="46" t="s">
        <v>17</v>
      </c>
      <c r="D223" s="39">
        <f>71.7+27.7</f>
        <v>99.4</v>
      </c>
      <c r="E223" s="39">
        <f>ROUND(D223,1)</f>
        <v>99.4</v>
      </c>
      <c r="F223" s="21">
        <v>0</v>
      </c>
      <c r="G223" s="58">
        <f>ROUND(E223*F223,0)</f>
        <v>0</v>
      </c>
      <c r="I223" s="60"/>
    </row>
    <row r="224" spans="1:9" x14ac:dyDescent="0.2">
      <c r="A224" s="45"/>
      <c r="B224" s="82"/>
      <c r="C224" s="46"/>
      <c r="D224" s="53"/>
      <c r="E224" s="39"/>
      <c r="F224" s="21"/>
      <c r="G224" s="58"/>
      <c r="I224" s="60"/>
    </row>
    <row r="225" spans="1:9" ht="38.25" x14ac:dyDescent="0.2">
      <c r="A225" s="45" t="s">
        <v>101</v>
      </c>
      <c r="B225" s="47" t="s">
        <v>302</v>
      </c>
      <c r="C225" s="46"/>
      <c r="D225" s="39"/>
      <c r="E225" s="39">
        <f t="shared" ref="E225:E233" si="0">ROUND(D225,1)</f>
        <v>0</v>
      </c>
      <c r="F225" s="21"/>
      <c r="G225" s="58"/>
      <c r="I225" s="60"/>
    </row>
    <row r="226" spans="1:9" x14ac:dyDescent="0.2">
      <c r="A226" s="45"/>
      <c r="B226" s="47"/>
      <c r="C226" s="46" t="s">
        <v>24</v>
      </c>
      <c r="D226" s="39">
        <v>1</v>
      </c>
      <c r="E226" s="39">
        <f>ROUND(D226,1)</f>
        <v>1</v>
      </c>
      <c r="F226" s="21">
        <v>0</v>
      </c>
      <c r="G226" s="58">
        <f>ROUND(E226*F226,0)</f>
        <v>0</v>
      </c>
      <c r="I226" s="60"/>
    </row>
    <row r="227" spans="1:9" x14ac:dyDescent="0.2">
      <c r="A227" s="45"/>
      <c r="B227" s="47"/>
      <c r="C227" s="46"/>
      <c r="D227" s="39"/>
      <c r="E227" s="39"/>
      <c r="F227" s="21"/>
      <c r="G227" s="58"/>
      <c r="I227" s="60"/>
    </row>
    <row r="228" spans="1:9" ht="76.5" x14ac:dyDescent="0.2">
      <c r="A228" s="45" t="s">
        <v>103</v>
      </c>
      <c r="B228" s="47" t="s">
        <v>293</v>
      </c>
      <c r="C228" s="46"/>
      <c r="D228" s="39"/>
      <c r="E228" s="39">
        <f t="shared" si="0"/>
        <v>0</v>
      </c>
      <c r="F228" s="21"/>
      <c r="G228" s="58"/>
      <c r="I228" s="60"/>
    </row>
    <row r="229" spans="1:9" x14ac:dyDescent="0.2">
      <c r="A229" s="45"/>
      <c r="B229" s="47"/>
      <c r="C229" s="46" t="s">
        <v>24</v>
      </c>
      <c r="D229" s="39">
        <v>1</v>
      </c>
      <c r="E229" s="39">
        <f>ROUND(D229,1)</f>
        <v>1</v>
      </c>
      <c r="F229" s="21">
        <v>0</v>
      </c>
      <c r="G229" s="58">
        <f>ROUND(E229*F229,0)</f>
        <v>0</v>
      </c>
      <c r="I229" s="60"/>
    </row>
    <row r="230" spans="1:9" x14ac:dyDescent="0.2">
      <c r="B230" s="47"/>
      <c r="C230" s="46"/>
      <c r="D230" s="39"/>
      <c r="E230" s="39"/>
      <c r="F230" s="21"/>
      <c r="G230" s="58"/>
      <c r="I230" s="60"/>
    </row>
    <row r="231" spans="1:9" ht="38.25" x14ac:dyDescent="0.2">
      <c r="A231" s="45" t="s">
        <v>291</v>
      </c>
      <c r="B231" s="47" t="s">
        <v>27</v>
      </c>
      <c r="C231" s="46"/>
      <c r="D231" s="39"/>
      <c r="E231" s="39">
        <f t="shared" si="0"/>
        <v>0</v>
      </c>
      <c r="F231" s="21"/>
      <c r="G231" s="58"/>
      <c r="I231" s="60"/>
    </row>
    <row r="232" spans="1:9" x14ac:dyDescent="0.2">
      <c r="B232" s="47" t="s">
        <v>116</v>
      </c>
      <c r="C232" s="46"/>
      <c r="D232" s="53"/>
      <c r="E232" s="39">
        <f t="shared" si="0"/>
        <v>0</v>
      </c>
      <c r="F232" s="21"/>
      <c r="G232" s="58"/>
      <c r="I232" s="60"/>
    </row>
    <row r="233" spans="1:9" x14ac:dyDescent="0.2">
      <c r="B233" s="47"/>
      <c r="C233" s="46" t="s">
        <v>21</v>
      </c>
      <c r="D233" s="53"/>
      <c r="E233" s="39">
        <f t="shared" si="0"/>
        <v>0</v>
      </c>
      <c r="F233" s="21"/>
      <c r="G233" s="58">
        <f>ROUND((SUM(G160:G231)+G77+G150)/10,0)</f>
        <v>0</v>
      </c>
      <c r="I233" s="60"/>
    </row>
    <row r="234" spans="1:9" x14ac:dyDescent="0.2">
      <c r="A234" s="88"/>
      <c r="B234" s="37"/>
      <c r="C234" s="89"/>
      <c r="D234" s="33"/>
      <c r="E234" s="33"/>
      <c r="F234" s="122"/>
      <c r="G234" s="73"/>
      <c r="I234" s="60"/>
    </row>
    <row r="235" spans="1:9" s="70" customFormat="1" x14ac:dyDescent="0.2">
      <c r="A235" s="90"/>
      <c r="B235" s="77" t="s">
        <v>54</v>
      </c>
      <c r="C235" s="52"/>
      <c r="D235" s="91"/>
      <c r="E235" s="91"/>
      <c r="F235" s="124"/>
      <c r="G235" s="92">
        <f>+SUM(G155:G234)</f>
        <v>0</v>
      </c>
      <c r="I235" s="60"/>
    </row>
    <row r="236" spans="1:9" s="70" customFormat="1" x14ac:dyDescent="0.2">
      <c r="A236" s="90"/>
      <c r="B236" s="93"/>
      <c r="C236" s="52"/>
      <c r="D236" s="91"/>
      <c r="E236" s="91"/>
      <c r="F236" s="124"/>
      <c r="G236" s="92"/>
      <c r="I236" s="60"/>
    </row>
    <row r="237" spans="1:9" s="70" customFormat="1" x14ac:dyDescent="0.2">
      <c r="A237" s="90"/>
      <c r="B237" s="93"/>
      <c r="C237" s="52"/>
      <c r="D237" s="91"/>
      <c r="E237" s="91"/>
      <c r="F237" s="124"/>
      <c r="G237" s="92"/>
      <c r="I237" s="60"/>
    </row>
    <row r="238" spans="1:9" s="70" customFormat="1" x14ac:dyDescent="0.2">
      <c r="A238" s="90"/>
      <c r="B238" s="93"/>
      <c r="C238" s="52"/>
      <c r="D238" s="91"/>
      <c r="E238" s="91"/>
      <c r="F238" s="124"/>
      <c r="G238" s="92"/>
      <c r="I238" s="60"/>
    </row>
    <row r="239" spans="1:9" x14ac:dyDescent="0.2">
      <c r="A239" s="41" t="s">
        <v>13</v>
      </c>
      <c r="B239" s="94" t="s">
        <v>117</v>
      </c>
      <c r="C239" s="43"/>
      <c r="D239" s="33"/>
      <c r="E239" s="33"/>
      <c r="F239" s="122"/>
      <c r="G239" s="73"/>
      <c r="I239" s="60"/>
    </row>
    <row r="240" spans="1:9" x14ac:dyDescent="0.2">
      <c r="A240" s="45"/>
      <c r="B240" s="47"/>
      <c r="C240" s="46"/>
      <c r="D240" s="39"/>
      <c r="E240" s="39"/>
      <c r="F240" s="21"/>
      <c r="G240" s="58"/>
      <c r="I240" s="60"/>
    </row>
    <row r="241" spans="1:9" s="80" customFormat="1" x14ac:dyDescent="0.2">
      <c r="A241" s="45"/>
      <c r="B241" s="47" t="s">
        <v>30</v>
      </c>
      <c r="C241" s="46"/>
      <c r="D241" s="39"/>
      <c r="E241" s="58"/>
      <c r="F241" s="21"/>
      <c r="G241" s="79"/>
      <c r="I241" s="60"/>
    </row>
    <row r="242" spans="1:9" s="80" customFormat="1" ht="76.5" x14ac:dyDescent="0.2">
      <c r="A242" s="45"/>
      <c r="B242" s="47" t="s">
        <v>221</v>
      </c>
      <c r="C242" s="46"/>
      <c r="D242" s="39"/>
      <c r="E242" s="58"/>
      <c r="F242" s="21"/>
      <c r="G242" s="79"/>
      <c r="I242" s="60"/>
    </row>
    <row r="243" spans="1:9" x14ac:dyDescent="0.2">
      <c r="A243" s="45"/>
      <c r="B243" s="47"/>
      <c r="C243" s="46"/>
      <c r="D243" s="39"/>
      <c r="E243" s="39"/>
      <c r="F243" s="21"/>
      <c r="G243" s="58"/>
      <c r="I243" s="60"/>
    </row>
    <row r="244" spans="1:9" ht="25.5" x14ac:dyDescent="0.2">
      <c r="A244" s="45" t="s">
        <v>270</v>
      </c>
      <c r="B244" s="75" t="s">
        <v>222</v>
      </c>
      <c r="C244" s="84"/>
      <c r="D244" s="95"/>
      <c r="E244" s="40">
        <f>ROUND(D244,1)</f>
        <v>0</v>
      </c>
      <c r="F244" s="123"/>
      <c r="G244" s="58"/>
      <c r="I244" s="60"/>
    </row>
    <row r="245" spans="1:9" x14ac:dyDescent="0.2">
      <c r="A245" s="45"/>
      <c r="B245" s="82" t="s">
        <v>47</v>
      </c>
      <c r="C245" s="84"/>
      <c r="D245" s="53"/>
      <c r="E245" s="40"/>
      <c r="F245" s="123"/>
      <c r="G245" s="58"/>
      <c r="I245" s="60"/>
    </row>
    <row r="246" spans="1:9" x14ac:dyDescent="0.2">
      <c r="A246" s="45"/>
      <c r="B246" s="82" t="s">
        <v>189</v>
      </c>
      <c r="C246" s="84"/>
      <c r="D246" s="53"/>
      <c r="E246" s="40"/>
      <c r="F246" s="123"/>
      <c r="G246" s="58"/>
      <c r="I246" s="60"/>
    </row>
    <row r="247" spans="1:9" ht="25.5" x14ac:dyDescent="0.2">
      <c r="A247" s="45"/>
      <c r="B247" s="82" t="s">
        <v>223</v>
      </c>
      <c r="C247" s="84"/>
      <c r="D247" s="53"/>
      <c r="E247" s="40"/>
      <c r="F247" s="123"/>
      <c r="G247" s="58"/>
      <c r="I247" s="60"/>
    </row>
    <row r="248" spans="1:9" x14ac:dyDescent="0.2">
      <c r="A248" s="45"/>
      <c r="B248" s="82" t="s">
        <v>224</v>
      </c>
      <c r="C248" s="84"/>
      <c r="D248" s="53"/>
      <c r="E248" s="40"/>
      <c r="F248" s="123"/>
      <c r="G248" s="58"/>
      <c r="I248" s="60"/>
    </row>
    <row r="249" spans="1:9" ht="25.5" x14ac:dyDescent="0.2">
      <c r="A249" s="45"/>
      <c r="B249" s="82" t="s">
        <v>227</v>
      </c>
      <c r="C249" s="84"/>
      <c r="D249" s="53"/>
      <c r="E249" s="40"/>
      <c r="F249" s="123"/>
      <c r="G249" s="58"/>
      <c r="I249" s="60"/>
    </row>
    <row r="250" spans="1:9" ht="14.25" x14ac:dyDescent="0.2">
      <c r="A250" s="85"/>
      <c r="B250" s="47"/>
      <c r="C250" s="84" t="s">
        <v>17</v>
      </c>
      <c r="D250" s="53">
        <v>23.4</v>
      </c>
      <c r="E250" s="40">
        <f>ROUND(D250,1)</f>
        <v>23.4</v>
      </c>
      <c r="F250" s="123">
        <v>0</v>
      </c>
      <c r="G250" s="58">
        <f>ROUND(E250*F250,0)</f>
        <v>0</v>
      </c>
      <c r="I250" s="60"/>
    </row>
    <row r="251" spans="1:9" x14ac:dyDescent="0.2">
      <c r="A251" s="85"/>
      <c r="B251" s="47"/>
      <c r="C251" s="84"/>
      <c r="D251" s="53"/>
      <c r="E251" s="40"/>
      <c r="F251" s="123"/>
      <c r="G251" s="58"/>
      <c r="I251" s="60"/>
    </row>
    <row r="252" spans="1:9" ht="25.5" x14ac:dyDescent="0.2">
      <c r="A252" s="45" t="s">
        <v>271</v>
      </c>
      <c r="B252" s="75" t="s">
        <v>222</v>
      </c>
      <c r="C252" s="84"/>
      <c r="D252" s="53"/>
      <c r="E252" s="40">
        <f>ROUND(D252,1)</f>
        <v>0</v>
      </c>
      <c r="F252" s="123"/>
      <c r="G252" s="58"/>
      <c r="I252" s="60"/>
    </row>
    <row r="253" spans="1:9" x14ac:dyDescent="0.2">
      <c r="A253" s="45"/>
      <c r="B253" s="82" t="s">
        <v>47</v>
      </c>
      <c r="C253" s="84"/>
      <c r="D253" s="53"/>
      <c r="E253" s="40"/>
      <c r="F253" s="123"/>
      <c r="G253" s="58"/>
      <c r="I253" s="60"/>
    </row>
    <row r="254" spans="1:9" x14ac:dyDescent="0.2">
      <c r="A254" s="45"/>
      <c r="B254" s="82" t="s">
        <v>189</v>
      </c>
      <c r="C254" s="84"/>
      <c r="D254" s="53"/>
      <c r="E254" s="40"/>
      <c r="F254" s="123"/>
      <c r="G254" s="58"/>
      <c r="I254" s="60"/>
    </row>
    <row r="255" spans="1:9" ht="25.5" x14ac:dyDescent="0.2">
      <c r="A255" s="45"/>
      <c r="B255" s="82" t="s">
        <v>225</v>
      </c>
      <c r="C255" s="84"/>
      <c r="D255" s="53"/>
      <c r="E255" s="40"/>
      <c r="F255" s="123"/>
      <c r="G255" s="58"/>
      <c r="I255" s="60"/>
    </row>
    <row r="256" spans="1:9" x14ac:dyDescent="0.2">
      <c r="A256" s="45"/>
      <c r="B256" s="82" t="s">
        <v>224</v>
      </c>
      <c r="C256" s="84"/>
      <c r="D256" s="53"/>
      <c r="E256" s="40"/>
      <c r="F256" s="123"/>
      <c r="G256" s="58"/>
      <c r="I256" s="60"/>
    </row>
    <row r="257" spans="1:9" ht="25.5" x14ac:dyDescent="0.2">
      <c r="A257" s="85"/>
      <c r="B257" s="82" t="s">
        <v>48</v>
      </c>
      <c r="C257" s="84"/>
      <c r="D257" s="53"/>
      <c r="E257" s="40"/>
      <c r="F257" s="123"/>
      <c r="G257" s="58"/>
      <c r="I257" s="60"/>
    </row>
    <row r="258" spans="1:9" ht="14.25" x14ac:dyDescent="0.2">
      <c r="A258" s="85"/>
      <c r="B258" s="47"/>
      <c r="C258" s="84" t="s">
        <v>17</v>
      </c>
      <c r="D258" s="53">
        <f>49.4+45.5</f>
        <v>94.9</v>
      </c>
      <c r="E258" s="40">
        <f>ROUND(D258,1)</f>
        <v>94.9</v>
      </c>
      <c r="F258" s="123">
        <v>0</v>
      </c>
      <c r="G258" s="58">
        <f>ROUND(E258*F258,0)</f>
        <v>0</v>
      </c>
      <c r="I258" s="60"/>
    </row>
    <row r="259" spans="1:9" x14ac:dyDescent="0.2">
      <c r="A259" s="85"/>
      <c r="B259" s="47"/>
      <c r="C259" s="84"/>
      <c r="D259" s="53"/>
      <c r="E259" s="40"/>
      <c r="F259" s="123"/>
      <c r="G259" s="58"/>
      <c r="I259" s="60"/>
    </row>
    <row r="260" spans="1:9" ht="25.5" x14ac:dyDescent="0.2">
      <c r="A260" s="45" t="s">
        <v>272</v>
      </c>
      <c r="B260" s="47" t="s">
        <v>226</v>
      </c>
      <c r="C260" s="84"/>
      <c r="D260" s="53"/>
      <c r="E260" s="40">
        <f>ROUND(D260,1)</f>
        <v>0</v>
      </c>
      <c r="F260" s="123"/>
      <c r="G260" s="58"/>
      <c r="I260" s="60"/>
    </row>
    <row r="261" spans="1:9" ht="25.5" x14ac:dyDescent="0.2">
      <c r="A261" s="45"/>
      <c r="B261" s="82" t="s">
        <v>229</v>
      </c>
      <c r="C261" s="84"/>
      <c r="D261" s="53"/>
      <c r="E261" s="40"/>
      <c r="F261" s="123"/>
      <c r="G261" s="58"/>
      <c r="I261" s="60"/>
    </row>
    <row r="262" spans="1:9" x14ac:dyDescent="0.2">
      <c r="A262" s="45"/>
      <c r="B262" s="82" t="s">
        <v>224</v>
      </c>
      <c r="C262" s="84"/>
      <c r="D262" s="53"/>
      <c r="E262" s="40"/>
      <c r="F262" s="123"/>
      <c r="G262" s="58"/>
      <c r="I262" s="60"/>
    </row>
    <row r="263" spans="1:9" ht="25.5" x14ac:dyDescent="0.2">
      <c r="A263" s="45"/>
      <c r="B263" s="82" t="s">
        <v>228</v>
      </c>
      <c r="C263" s="84"/>
      <c r="D263" s="53"/>
      <c r="E263" s="40"/>
      <c r="F263" s="123"/>
      <c r="G263" s="58"/>
      <c r="I263" s="60"/>
    </row>
    <row r="264" spans="1:9" ht="14.25" x14ac:dyDescent="0.2">
      <c r="A264" s="85"/>
      <c r="B264" s="47"/>
      <c r="C264" s="84" t="s">
        <v>17</v>
      </c>
      <c r="D264" s="53">
        <f>48.8+196.4</f>
        <v>245.2</v>
      </c>
      <c r="E264" s="40">
        <f>ROUND(D264,1)</f>
        <v>245.2</v>
      </c>
      <c r="F264" s="123">
        <v>0</v>
      </c>
      <c r="G264" s="58">
        <f>ROUND(E264*F264,0)</f>
        <v>0</v>
      </c>
      <c r="I264" s="60"/>
    </row>
    <row r="265" spans="1:9" x14ac:dyDescent="0.2">
      <c r="A265" s="85"/>
      <c r="B265" s="47"/>
      <c r="C265" s="84"/>
      <c r="D265" s="53"/>
      <c r="E265" s="40"/>
      <c r="F265" s="123"/>
      <c r="G265" s="58"/>
      <c r="I265" s="60"/>
    </row>
    <row r="266" spans="1:9" ht="38.25" x14ac:dyDescent="0.2">
      <c r="A266" s="45" t="s">
        <v>273</v>
      </c>
      <c r="B266" s="47" t="s">
        <v>120</v>
      </c>
      <c r="C266" s="46"/>
      <c r="D266" s="53"/>
      <c r="E266" s="40">
        <f>ROUND(D266,1)</f>
        <v>0</v>
      </c>
      <c r="F266" s="21"/>
      <c r="G266" s="58"/>
      <c r="I266" s="60"/>
    </row>
    <row r="267" spans="1:9" x14ac:dyDescent="0.2">
      <c r="A267" s="45"/>
      <c r="B267" s="82" t="s">
        <v>47</v>
      </c>
      <c r="C267" s="46"/>
      <c r="D267" s="53"/>
      <c r="E267" s="40"/>
      <c r="F267" s="21"/>
      <c r="G267" s="58"/>
      <c r="I267" s="60"/>
    </row>
    <row r="268" spans="1:9" x14ac:dyDescent="0.2">
      <c r="A268" s="45"/>
      <c r="B268" s="82" t="s">
        <v>189</v>
      </c>
      <c r="C268" s="46"/>
      <c r="D268" s="53"/>
      <c r="E268" s="40"/>
      <c r="F268" s="21"/>
      <c r="G268" s="58"/>
      <c r="I268" s="60"/>
    </row>
    <row r="269" spans="1:9" ht="25.5" x14ac:dyDescent="0.2">
      <c r="A269" s="45"/>
      <c r="B269" s="82" t="s">
        <v>230</v>
      </c>
      <c r="C269" s="46"/>
      <c r="D269" s="53"/>
      <c r="E269" s="40"/>
      <c r="F269" s="21"/>
      <c r="G269" s="58"/>
      <c r="I269" s="60"/>
    </row>
    <row r="270" spans="1:9" ht="14.25" x14ac:dyDescent="0.2">
      <c r="A270" s="45"/>
      <c r="B270" s="47"/>
      <c r="C270" s="46" t="s">
        <v>17</v>
      </c>
      <c r="D270" s="53">
        <v>58.7</v>
      </c>
      <c r="E270" s="40">
        <f>ROUND(D270,1)</f>
        <v>58.7</v>
      </c>
      <c r="F270" s="21">
        <v>0</v>
      </c>
      <c r="G270" s="58">
        <f>ROUND(E270*F270,0)</f>
        <v>0</v>
      </c>
      <c r="I270" s="60"/>
    </row>
    <row r="271" spans="1:9" x14ac:dyDescent="0.2">
      <c r="A271" s="45"/>
      <c r="B271" s="47"/>
      <c r="C271" s="46"/>
      <c r="D271" s="53"/>
      <c r="E271" s="40"/>
      <c r="F271" s="21"/>
      <c r="G271" s="58"/>
      <c r="I271" s="60"/>
    </row>
    <row r="272" spans="1:9" ht="38.25" x14ac:dyDescent="0.2">
      <c r="A272" s="45" t="s">
        <v>274</v>
      </c>
      <c r="B272" s="47" t="s">
        <v>284</v>
      </c>
      <c r="C272" s="46"/>
      <c r="D272" s="53"/>
      <c r="E272" s="40">
        <f>ROUND(D272,1)</f>
        <v>0</v>
      </c>
      <c r="F272" s="21"/>
      <c r="G272" s="58"/>
      <c r="I272" s="60"/>
    </row>
    <row r="273" spans="1:9" x14ac:dyDescent="0.2">
      <c r="A273" s="45"/>
      <c r="B273" s="82" t="s">
        <v>47</v>
      </c>
      <c r="C273" s="46"/>
      <c r="D273" s="53"/>
      <c r="E273" s="40"/>
      <c r="F273" s="21"/>
      <c r="G273" s="58"/>
      <c r="I273" s="60"/>
    </row>
    <row r="274" spans="1:9" x14ac:dyDescent="0.2">
      <c r="A274" s="45"/>
      <c r="B274" s="82" t="s">
        <v>189</v>
      </c>
      <c r="C274" s="46"/>
      <c r="D274" s="53"/>
      <c r="E274" s="40"/>
      <c r="F274" s="21"/>
      <c r="G274" s="58"/>
      <c r="I274" s="60"/>
    </row>
    <row r="275" spans="1:9" ht="25.5" x14ac:dyDescent="0.2">
      <c r="A275" s="45"/>
      <c r="B275" s="82" t="s">
        <v>285</v>
      </c>
      <c r="C275" s="46"/>
      <c r="D275" s="53"/>
      <c r="E275" s="40"/>
      <c r="F275" s="21"/>
      <c r="G275" s="58"/>
      <c r="I275" s="60"/>
    </row>
    <row r="276" spans="1:9" ht="38.25" x14ac:dyDescent="0.2">
      <c r="A276" s="45"/>
      <c r="B276" s="82" t="s">
        <v>286</v>
      </c>
      <c r="C276" s="46"/>
      <c r="D276" s="53"/>
      <c r="E276" s="40"/>
      <c r="F276" s="21"/>
      <c r="G276" s="58"/>
      <c r="I276" s="60"/>
    </row>
    <row r="277" spans="1:9" ht="14.25" x14ac:dyDescent="0.2">
      <c r="A277" s="45"/>
      <c r="B277" s="47"/>
      <c r="C277" s="46" t="s">
        <v>17</v>
      </c>
      <c r="D277" s="53">
        <v>17</v>
      </c>
      <c r="E277" s="40">
        <f>ROUND(D277,1)</f>
        <v>17</v>
      </c>
      <c r="F277" s="21">
        <v>0</v>
      </c>
      <c r="G277" s="58">
        <f>ROUND(E277*F277,0)</f>
        <v>0</v>
      </c>
      <c r="I277" s="60"/>
    </row>
    <row r="278" spans="1:9" x14ac:dyDescent="0.2">
      <c r="A278" s="45"/>
      <c r="B278" s="47"/>
      <c r="C278" s="46"/>
      <c r="D278" s="53"/>
      <c r="E278" s="40"/>
      <c r="F278" s="21"/>
      <c r="G278" s="58"/>
      <c r="I278" s="60"/>
    </row>
    <row r="279" spans="1:9" ht="89.25" x14ac:dyDescent="0.2">
      <c r="A279" s="45" t="s">
        <v>275</v>
      </c>
      <c r="B279" s="47" t="s">
        <v>231</v>
      </c>
      <c r="C279" s="46"/>
      <c r="D279" s="53"/>
      <c r="E279" s="40">
        <f>ROUND(D279,1)</f>
        <v>0</v>
      </c>
      <c r="F279" s="21"/>
      <c r="G279" s="58"/>
      <c r="I279" s="60"/>
    </row>
    <row r="280" spans="1:9" x14ac:dyDescent="0.2">
      <c r="A280" s="45"/>
      <c r="B280" s="82" t="s">
        <v>232</v>
      </c>
      <c r="C280" s="46"/>
      <c r="D280" s="53"/>
      <c r="E280" s="40"/>
      <c r="F280" s="21"/>
      <c r="G280" s="58"/>
      <c r="I280" s="60"/>
    </row>
    <row r="281" spans="1:9" ht="14.25" x14ac:dyDescent="0.2">
      <c r="A281" s="45"/>
      <c r="B281" s="47"/>
      <c r="C281" s="46" t="s">
        <v>18</v>
      </c>
      <c r="D281" s="53">
        <v>73.400000000000006</v>
      </c>
      <c r="E281" s="40">
        <f>ROUND(D281,1)</f>
        <v>73.400000000000006</v>
      </c>
      <c r="F281" s="21">
        <v>0</v>
      </c>
      <c r="G281" s="58">
        <f>ROUND(E281*F281,0)</f>
        <v>0</v>
      </c>
      <c r="I281" s="60"/>
    </row>
    <row r="282" spans="1:9" x14ac:dyDescent="0.2">
      <c r="A282" s="45"/>
      <c r="B282" s="47"/>
      <c r="C282" s="46"/>
      <c r="D282" s="53"/>
      <c r="E282" s="40"/>
      <c r="F282" s="21"/>
      <c r="G282" s="58"/>
      <c r="I282" s="60"/>
    </row>
    <row r="283" spans="1:9" ht="89.25" x14ac:dyDescent="0.2">
      <c r="A283" s="45" t="s">
        <v>276</v>
      </c>
      <c r="B283" s="47" t="s">
        <v>250</v>
      </c>
      <c r="C283" s="46"/>
      <c r="D283" s="53"/>
      <c r="E283" s="40">
        <f>ROUND(D283,1)</f>
        <v>0</v>
      </c>
      <c r="F283" s="21"/>
      <c r="G283" s="58"/>
      <c r="I283" s="60"/>
    </row>
    <row r="284" spans="1:9" ht="14.25" x14ac:dyDescent="0.2">
      <c r="A284" s="45"/>
      <c r="B284" s="47"/>
      <c r="C284" s="46" t="s">
        <v>17</v>
      </c>
      <c r="D284" s="53">
        <v>5</v>
      </c>
      <c r="E284" s="40">
        <f>ROUND(D284,1)</f>
        <v>5</v>
      </c>
      <c r="F284" s="21">
        <v>0</v>
      </c>
      <c r="G284" s="58">
        <f>ROUND(E284*F284,0)</f>
        <v>0</v>
      </c>
      <c r="I284" s="60"/>
    </row>
    <row r="285" spans="1:9" x14ac:dyDescent="0.2">
      <c r="A285" s="45"/>
      <c r="B285" s="47"/>
      <c r="C285" s="46"/>
      <c r="D285" s="53"/>
      <c r="E285" s="40"/>
      <c r="F285" s="21"/>
      <c r="G285" s="58"/>
      <c r="I285" s="60"/>
    </row>
    <row r="286" spans="1:9" ht="89.25" x14ac:dyDescent="0.2">
      <c r="A286" s="45" t="s">
        <v>277</v>
      </c>
      <c r="B286" s="47" t="s">
        <v>234</v>
      </c>
      <c r="C286" s="46"/>
      <c r="D286" s="53"/>
      <c r="E286" s="40">
        <f>ROUND(D286,1)</f>
        <v>0</v>
      </c>
      <c r="F286" s="21"/>
      <c r="G286" s="58"/>
      <c r="I286" s="60"/>
    </row>
    <row r="287" spans="1:9" x14ac:dyDescent="0.2">
      <c r="A287" s="45"/>
      <c r="B287" s="82" t="s">
        <v>239</v>
      </c>
      <c r="C287" s="46" t="s">
        <v>24</v>
      </c>
      <c r="D287" s="53">
        <v>3</v>
      </c>
      <c r="E287" s="40">
        <f>ROUND(D287,1)</f>
        <v>3</v>
      </c>
      <c r="F287" s="21">
        <v>0</v>
      </c>
      <c r="G287" s="58">
        <f>ROUND(E287*F287,0)</f>
        <v>0</v>
      </c>
      <c r="I287" s="60"/>
    </row>
    <row r="288" spans="1:9" x14ac:dyDescent="0.2">
      <c r="A288" s="45"/>
      <c r="B288" s="82"/>
      <c r="C288" s="46"/>
      <c r="D288" s="53"/>
      <c r="E288" s="40"/>
      <c r="F288" s="21"/>
      <c r="G288" s="58"/>
      <c r="I288" s="60"/>
    </row>
    <row r="289" spans="1:9" ht="63.75" x14ac:dyDescent="0.2">
      <c r="A289" s="45" t="s">
        <v>278</v>
      </c>
      <c r="B289" s="47" t="s">
        <v>235</v>
      </c>
      <c r="C289" s="46"/>
      <c r="D289" s="53"/>
      <c r="E289" s="40">
        <f>ROUND(D289,1)</f>
        <v>0</v>
      </c>
      <c r="F289" s="21"/>
      <c r="G289" s="58"/>
      <c r="I289" s="60"/>
    </row>
    <row r="290" spans="1:9" x14ac:dyDescent="0.2">
      <c r="A290" s="45"/>
      <c r="B290" s="82" t="s">
        <v>239</v>
      </c>
      <c r="C290" s="46" t="s">
        <v>24</v>
      </c>
      <c r="D290" s="53">
        <v>6</v>
      </c>
      <c r="E290" s="40">
        <f>ROUND(D290,1)</f>
        <v>6</v>
      </c>
      <c r="F290" s="21">
        <v>0</v>
      </c>
      <c r="G290" s="58">
        <f>ROUND(E290*F290,0)</f>
        <v>0</v>
      </c>
      <c r="I290" s="60"/>
    </row>
    <row r="291" spans="1:9" x14ac:dyDescent="0.2">
      <c r="A291" s="45"/>
      <c r="B291" s="82"/>
      <c r="C291" s="46"/>
      <c r="D291" s="53"/>
      <c r="E291" s="40"/>
      <c r="F291" s="21"/>
      <c r="G291" s="58"/>
      <c r="I291" s="60"/>
    </row>
    <row r="292" spans="1:9" ht="89.25" x14ac:dyDescent="0.2">
      <c r="A292" s="45" t="s">
        <v>279</v>
      </c>
      <c r="B292" s="47" t="s">
        <v>233</v>
      </c>
      <c r="C292" s="46"/>
      <c r="D292" s="39"/>
      <c r="E292" s="40">
        <f>ROUND(D292,1)</f>
        <v>0</v>
      </c>
      <c r="F292" s="21"/>
      <c r="G292" s="58"/>
      <c r="I292" s="60"/>
    </row>
    <row r="293" spans="1:9" x14ac:dyDescent="0.2">
      <c r="A293" s="45"/>
      <c r="B293" s="82" t="s">
        <v>238</v>
      </c>
      <c r="C293" s="46" t="s">
        <v>24</v>
      </c>
      <c r="D293" s="39">
        <v>3</v>
      </c>
      <c r="E293" s="96">
        <f>ROUND(D293,1)</f>
        <v>3</v>
      </c>
      <c r="F293" s="21">
        <v>0</v>
      </c>
      <c r="G293" s="58">
        <f>ROUND(E293*F293,0)</f>
        <v>0</v>
      </c>
      <c r="I293" s="60"/>
    </row>
    <row r="294" spans="1:9" x14ac:dyDescent="0.2">
      <c r="A294" s="45"/>
      <c r="B294" s="82"/>
      <c r="C294" s="46"/>
      <c r="D294" s="39"/>
      <c r="E294" s="96"/>
      <c r="F294" s="21"/>
      <c r="G294" s="58"/>
      <c r="I294" s="60"/>
    </row>
    <row r="295" spans="1:9" ht="76.5" x14ac:dyDescent="0.2">
      <c r="A295" s="45" t="s">
        <v>292</v>
      </c>
      <c r="B295" s="47" t="s">
        <v>236</v>
      </c>
      <c r="C295" s="46"/>
      <c r="D295" s="39"/>
      <c r="E295" s="40">
        <f>ROUND(D295,1)</f>
        <v>0</v>
      </c>
      <c r="F295" s="21"/>
      <c r="G295" s="58"/>
      <c r="I295" s="60"/>
    </row>
    <row r="296" spans="1:9" x14ac:dyDescent="0.2">
      <c r="A296" s="45"/>
      <c r="B296" s="82" t="s">
        <v>237</v>
      </c>
      <c r="C296" s="46" t="s">
        <v>24</v>
      </c>
      <c r="D296" s="39">
        <v>1</v>
      </c>
      <c r="E296" s="96">
        <f>ROUND(D296,1)</f>
        <v>1</v>
      </c>
      <c r="F296" s="21">
        <v>0</v>
      </c>
      <c r="G296" s="58">
        <f>ROUND(E296*F296,0)</f>
        <v>0</v>
      </c>
      <c r="I296" s="60"/>
    </row>
    <row r="297" spans="1:9" x14ac:dyDescent="0.2">
      <c r="A297" s="45"/>
      <c r="B297" s="37"/>
      <c r="C297" s="46"/>
      <c r="D297" s="53"/>
      <c r="E297" s="53"/>
      <c r="F297" s="21"/>
      <c r="G297" s="58"/>
      <c r="I297" s="60"/>
    </row>
    <row r="298" spans="1:9" x14ac:dyDescent="0.2">
      <c r="A298" s="65"/>
      <c r="B298" s="77" t="s">
        <v>118</v>
      </c>
      <c r="C298" s="67"/>
      <c r="D298" s="68"/>
      <c r="E298" s="68"/>
      <c r="F298" s="121"/>
      <c r="G298" s="69">
        <f>+SUM(G240:G297)</f>
        <v>0</v>
      </c>
      <c r="I298" s="60"/>
    </row>
    <row r="299" spans="1:9" x14ac:dyDescent="0.2">
      <c r="A299" s="45"/>
      <c r="B299" s="37"/>
      <c r="C299" s="46"/>
      <c r="D299" s="39"/>
      <c r="E299" s="39"/>
      <c r="F299" s="21"/>
      <c r="G299" s="58"/>
      <c r="I299" s="60"/>
    </row>
    <row r="300" spans="1:9" x14ac:dyDescent="0.2">
      <c r="A300" s="45"/>
      <c r="B300" s="37"/>
      <c r="C300" s="46"/>
      <c r="D300" s="54"/>
      <c r="E300" s="54"/>
      <c r="F300" s="21"/>
      <c r="G300" s="58"/>
      <c r="I300" s="60"/>
    </row>
    <row r="301" spans="1:9" x14ac:dyDescent="0.2">
      <c r="A301" s="45"/>
      <c r="B301" s="37"/>
      <c r="C301" s="46"/>
      <c r="D301" s="54"/>
      <c r="E301" s="54"/>
      <c r="F301" s="21"/>
      <c r="G301" s="58"/>
      <c r="I301" s="60"/>
    </row>
    <row r="302" spans="1:9" x14ac:dyDescent="0.2">
      <c r="A302" s="41" t="s">
        <v>13</v>
      </c>
      <c r="B302" s="42" t="s">
        <v>19</v>
      </c>
      <c r="C302" s="43"/>
      <c r="D302" s="33"/>
      <c r="E302" s="33"/>
      <c r="F302" s="122"/>
      <c r="G302" s="73"/>
      <c r="I302" s="60"/>
    </row>
    <row r="303" spans="1:9" x14ac:dyDescent="0.2">
      <c r="A303" s="45"/>
      <c r="B303" s="37"/>
      <c r="C303" s="46"/>
      <c r="D303" s="39"/>
      <c r="E303" s="39"/>
      <c r="F303" s="21"/>
      <c r="G303" s="58"/>
      <c r="I303" s="60"/>
    </row>
    <row r="304" spans="1:9" s="80" customFormat="1" x14ac:dyDescent="0.2">
      <c r="A304" s="45"/>
      <c r="B304" s="47" t="s">
        <v>30</v>
      </c>
      <c r="C304" s="46"/>
      <c r="D304" s="39"/>
      <c r="E304" s="58"/>
      <c r="F304" s="21"/>
      <c r="G304" s="79"/>
      <c r="I304" s="60"/>
    </row>
    <row r="305" spans="1:9" s="80" customFormat="1" ht="76.5" x14ac:dyDescent="0.2">
      <c r="A305" s="45"/>
      <c r="B305" s="47" t="s">
        <v>295</v>
      </c>
      <c r="C305" s="46"/>
      <c r="D305" s="39"/>
      <c r="E305" s="58"/>
      <c r="F305" s="21"/>
      <c r="G305" s="79"/>
      <c r="I305" s="60"/>
    </row>
    <row r="306" spans="1:9" x14ac:dyDescent="0.2">
      <c r="A306" s="45"/>
      <c r="B306" s="37"/>
      <c r="C306" s="46"/>
      <c r="D306" s="39"/>
      <c r="E306" s="39"/>
      <c r="F306" s="21"/>
      <c r="G306" s="58"/>
      <c r="I306" s="60"/>
    </row>
    <row r="307" spans="1:9" ht="66.75" customHeight="1" x14ac:dyDescent="0.2">
      <c r="A307" s="45" t="s">
        <v>132</v>
      </c>
      <c r="B307" s="47" t="s">
        <v>294</v>
      </c>
      <c r="C307" s="46"/>
      <c r="D307" s="39"/>
      <c r="E307" s="39">
        <f>ROUND(D307,1)</f>
        <v>0</v>
      </c>
      <c r="F307" s="21"/>
      <c r="G307" s="58"/>
      <c r="I307" s="60"/>
    </row>
    <row r="308" spans="1:9" ht="25.5" x14ac:dyDescent="0.2">
      <c r="A308" s="45"/>
      <c r="B308" s="47" t="s">
        <v>206</v>
      </c>
      <c r="C308" s="46"/>
      <c r="D308" s="39"/>
      <c r="E308" s="39"/>
      <c r="F308" s="21"/>
      <c r="G308" s="58"/>
      <c r="I308" s="60"/>
    </row>
    <row r="309" spans="1:9" ht="38.25" x14ac:dyDescent="0.2">
      <c r="A309" s="45"/>
      <c r="B309" s="47" t="s">
        <v>207</v>
      </c>
      <c r="C309" s="46"/>
      <c r="D309" s="39"/>
      <c r="E309" s="39"/>
      <c r="F309" s="21"/>
      <c r="G309" s="58"/>
      <c r="I309" s="60"/>
    </row>
    <row r="310" spans="1:9" x14ac:dyDescent="0.2">
      <c r="A310" s="45"/>
      <c r="B310" s="82" t="s">
        <v>190</v>
      </c>
      <c r="C310" s="46" t="s">
        <v>24</v>
      </c>
      <c r="D310" s="53">
        <v>4</v>
      </c>
      <c r="E310" s="39">
        <f>ROUND(D310,1)</f>
        <v>4</v>
      </c>
      <c r="F310" s="21">
        <v>0</v>
      </c>
      <c r="G310" s="58">
        <f>ROUND(E310*F310,0)</f>
        <v>0</v>
      </c>
      <c r="I310" s="60"/>
    </row>
    <row r="311" spans="1:9" x14ac:dyDescent="0.2">
      <c r="A311" s="45"/>
      <c r="B311" s="82"/>
      <c r="C311" s="46"/>
      <c r="D311" s="53"/>
      <c r="E311" s="39"/>
      <c r="F311" s="21"/>
      <c r="G311" s="58"/>
      <c r="I311" s="60"/>
    </row>
    <row r="312" spans="1:9" ht="89.25" x14ac:dyDescent="0.2">
      <c r="A312" s="45" t="s">
        <v>133</v>
      </c>
      <c r="B312" s="47" t="s">
        <v>296</v>
      </c>
      <c r="C312" s="46"/>
      <c r="D312" s="39"/>
      <c r="E312" s="39">
        <f>ROUND(D312,1)</f>
        <v>0</v>
      </c>
      <c r="F312" s="21"/>
      <c r="G312" s="58"/>
      <c r="I312" s="60"/>
    </row>
    <row r="313" spans="1:9" ht="25.5" x14ac:dyDescent="0.2">
      <c r="A313" s="45"/>
      <c r="B313" s="47" t="s">
        <v>209</v>
      </c>
      <c r="C313" s="46"/>
      <c r="D313" s="39"/>
      <c r="E313" s="39"/>
      <c r="F313" s="21"/>
      <c r="G313" s="58"/>
      <c r="I313" s="60"/>
    </row>
    <row r="314" spans="1:9" ht="51" x14ac:dyDescent="0.2">
      <c r="A314" s="45"/>
      <c r="B314" s="47" t="s">
        <v>208</v>
      </c>
      <c r="C314" s="46"/>
      <c r="D314" s="39"/>
      <c r="E314" s="39"/>
      <c r="F314" s="21"/>
      <c r="G314" s="58"/>
      <c r="I314" s="60"/>
    </row>
    <row r="315" spans="1:9" ht="38.25" x14ac:dyDescent="0.2">
      <c r="A315" s="45"/>
      <c r="B315" s="47" t="s">
        <v>211</v>
      </c>
      <c r="C315" s="46"/>
      <c r="D315" s="39"/>
      <c r="E315" s="39"/>
      <c r="F315" s="21"/>
      <c r="G315" s="58"/>
      <c r="I315" s="60"/>
    </row>
    <row r="316" spans="1:9" x14ac:dyDescent="0.2">
      <c r="A316" s="45"/>
      <c r="B316" s="82" t="s">
        <v>210</v>
      </c>
      <c r="C316" s="46" t="s">
        <v>24</v>
      </c>
      <c r="D316" s="53">
        <v>1</v>
      </c>
      <c r="E316" s="39">
        <f>ROUND(D316,1)</f>
        <v>1</v>
      </c>
      <c r="F316" s="21">
        <v>0</v>
      </c>
      <c r="G316" s="58">
        <f>ROUND(E316*F316,0)</f>
        <v>0</v>
      </c>
      <c r="I316" s="60"/>
    </row>
    <row r="317" spans="1:9" x14ac:dyDescent="0.2">
      <c r="A317" s="45"/>
      <c r="B317" s="82"/>
      <c r="C317" s="46"/>
      <c r="D317" s="53"/>
      <c r="E317" s="39"/>
      <c r="F317" s="21"/>
      <c r="G317" s="58"/>
      <c r="I317" s="60"/>
    </row>
    <row r="318" spans="1:9" ht="63.75" x14ac:dyDescent="0.2">
      <c r="A318" s="45" t="s">
        <v>134</v>
      </c>
      <c r="B318" s="47" t="s">
        <v>298</v>
      </c>
      <c r="C318" s="46"/>
      <c r="D318" s="39"/>
      <c r="E318" s="39">
        <f>ROUND(D318,1)</f>
        <v>0</v>
      </c>
      <c r="F318" s="21"/>
      <c r="G318" s="58"/>
      <c r="I318" s="60"/>
    </row>
    <row r="319" spans="1:9" ht="25.5" x14ac:dyDescent="0.2">
      <c r="A319" s="45"/>
      <c r="B319" s="47" t="s">
        <v>209</v>
      </c>
      <c r="C319" s="46"/>
      <c r="D319" s="39"/>
      <c r="E319" s="39"/>
      <c r="F319" s="21"/>
      <c r="G319" s="58"/>
      <c r="I319" s="60"/>
    </row>
    <row r="320" spans="1:9" ht="51" x14ac:dyDescent="0.2">
      <c r="A320" s="45"/>
      <c r="B320" s="47" t="s">
        <v>208</v>
      </c>
      <c r="C320" s="46"/>
      <c r="D320" s="39"/>
      <c r="E320" s="39"/>
      <c r="F320" s="21"/>
      <c r="G320" s="58"/>
      <c r="I320" s="60"/>
    </row>
    <row r="321" spans="1:9" ht="38.25" x14ac:dyDescent="0.2">
      <c r="A321" s="45"/>
      <c r="B321" s="47" t="s">
        <v>211</v>
      </c>
      <c r="C321" s="46"/>
      <c r="D321" s="39"/>
      <c r="E321" s="39"/>
      <c r="F321" s="21"/>
      <c r="G321" s="58"/>
      <c r="I321" s="60"/>
    </row>
    <row r="322" spans="1:9" x14ac:dyDescent="0.2">
      <c r="A322" s="45"/>
      <c r="B322" s="82" t="s">
        <v>121</v>
      </c>
      <c r="C322" s="46" t="s">
        <v>24</v>
      </c>
      <c r="D322" s="53">
        <v>1</v>
      </c>
      <c r="E322" s="39">
        <f>ROUND(D322,1)</f>
        <v>1</v>
      </c>
      <c r="F322" s="21">
        <v>0</v>
      </c>
      <c r="G322" s="58">
        <f>ROUND(E322*F322,0)</f>
        <v>0</v>
      </c>
      <c r="I322" s="60"/>
    </row>
    <row r="323" spans="1:9" x14ac:dyDescent="0.2">
      <c r="A323" s="45"/>
      <c r="B323" s="82" t="s">
        <v>191</v>
      </c>
      <c r="C323" s="46" t="s">
        <v>24</v>
      </c>
      <c r="D323" s="53">
        <v>1</v>
      </c>
      <c r="E323" s="39">
        <f>ROUND(D323,1)</f>
        <v>1</v>
      </c>
      <c r="F323" s="21">
        <v>0</v>
      </c>
      <c r="G323" s="58">
        <f>ROUND(E323*F323,0)</f>
        <v>0</v>
      </c>
      <c r="I323" s="60"/>
    </row>
    <row r="324" spans="1:9" x14ac:dyDescent="0.2">
      <c r="A324" s="45"/>
      <c r="B324" s="82" t="s">
        <v>192</v>
      </c>
      <c r="C324" s="46" t="s">
        <v>24</v>
      </c>
      <c r="D324" s="53">
        <v>1</v>
      </c>
      <c r="E324" s="39">
        <f>ROUND(D324,1)</f>
        <v>1</v>
      </c>
      <c r="F324" s="21">
        <v>0</v>
      </c>
      <c r="G324" s="58">
        <f>ROUND(E324*F324,0)</f>
        <v>0</v>
      </c>
      <c r="I324" s="60"/>
    </row>
    <row r="325" spans="1:9" x14ac:dyDescent="0.2">
      <c r="A325" s="45"/>
      <c r="B325" s="82" t="s">
        <v>193</v>
      </c>
      <c r="C325" s="46" t="s">
        <v>24</v>
      </c>
      <c r="D325" s="53">
        <v>1</v>
      </c>
      <c r="E325" s="39">
        <f>ROUND(D325,1)</f>
        <v>1</v>
      </c>
      <c r="F325" s="21">
        <v>0</v>
      </c>
      <c r="G325" s="58">
        <f>ROUND(E325*F325,0)</f>
        <v>0</v>
      </c>
      <c r="I325" s="60"/>
    </row>
    <row r="326" spans="1:9" x14ac:dyDescent="0.2">
      <c r="A326" s="45"/>
      <c r="B326" s="82"/>
      <c r="C326" s="46"/>
      <c r="D326" s="53"/>
      <c r="E326" s="39"/>
      <c r="F326" s="21"/>
      <c r="G326" s="58"/>
      <c r="I326" s="60"/>
    </row>
    <row r="327" spans="1:9" ht="63.75" x14ac:dyDescent="0.2">
      <c r="A327" s="45" t="s">
        <v>135</v>
      </c>
      <c r="B327" s="47" t="s">
        <v>297</v>
      </c>
      <c r="C327" s="46"/>
      <c r="D327" s="39"/>
      <c r="E327" s="39">
        <f>ROUND(D327,1)</f>
        <v>0</v>
      </c>
      <c r="F327" s="21"/>
      <c r="G327" s="58"/>
      <c r="I327" s="60"/>
    </row>
    <row r="328" spans="1:9" ht="38.25" x14ac:dyDescent="0.2">
      <c r="A328" s="45"/>
      <c r="B328" s="47" t="s">
        <v>211</v>
      </c>
      <c r="C328" s="46"/>
      <c r="D328" s="39"/>
      <c r="E328" s="39"/>
      <c r="F328" s="21"/>
      <c r="G328" s="58"/>
      <c r="I328" s="60"/>
    </row>
    <row r="329" spans="1:9" x14ac:dyDescent="0.2">
      <c r="A329" s="45"/>
      <c r="B329" s="82" t="s">
        <v>194</v>
      </c>
      <c r="C329" s="46" t="s">
        <v>24</v>
      </c>
      <c r="D329" s="53">
        <v>1</v>
      </c>
      <c r="E329" s="39">
        <f>ROUND(D329,1)</f>
        <v>1</v>
      </c>
      <c r="F329" s="21">
        <v>0</v>
      </c>
      <c r="G329" s="58">
        <f>ROUND(E329*F329,0)</f>
        <v>0</v>
      </c>
      <c r="I329" s="60"/>
    </row>
    <row r="330" spans="1:9" x14ac:dyDescent="0.2">
      <c r="A330" s="45"/>
      <c r="B330" s="37"/>
      <c r="C330" s="46"/>
      <c r="D330" s="39"/>
      <c r="E330" s="39"/>
      <c r="F330" s="21"/>
      <c r="G330" s="58"/>
      <c r="I330" s="60"/>
    </row>
    <row r="331" spans="1:9" s="70" customFormat="1" x14ac:dyDescent="0.2">
      <c r="A331" s="65"/>
      <c r="B331" s="66" t="s">
        <v>20</v>
      </c>
      <c r="C331" s="67"/>
      <c r="D331" s="68"/>
      <c r="E331" s="68"/>
      <c r="F331" s="121"/>
      <c r="G331" s="69">
        <f>+SUM(G302:G330)</f>
        <v>0</v>
      </c>
      <c r="I331" s="60"/>
    </row>
    <row r="332" spans="1:9" x14ac:dyDescent="0.2">
      <c r="A332" s="45"/>
      <c r="B332" s="37"/>
      <c r="C332" s="46"/>
      <c r="D332" s="39"/>
      <c r="E332" s="39"/>
      <c r="F332" s="21"/>
      <c r="G332" s="58"/>
      <c r="I332" s="60"/>
    </row>
    <row r="333" spans="1:9" x14ac:dyDescent="0.2">
      <c r="A333" s="45"/>
      <c r="B333" s="37"/>
      <c r="C333" s="46"/>
      <c r="D333" s="39"/>
      <c r="E333" s="39"/>
      <c r="F333" s="21"/>
      <c r="G333" s="58"/>
      <c r="I333" s="60"/>
    </row>
    <row r="334" spans="1:9" x14ac:dyDescent="0.2">
      <c r="A334" s="45"/>
      <c r="B334" s="37"/>
      <c r="C334" s="46"/>
      <c r="D334" s="39"/>
      <c r="E334" s="39"/>
      <c r="F334" s="21"/>
      <c r="G334" s="58"/>
      <c r="I334" s="60"/>
    </row>
    <row r="335" spans="1:9" x14ac:dyDescent="0.2">
      <c r="A335" s="41" t="s">
        <v>13</v>
      </c>
      <c r="B335" s="42" t="s">
        <v>61</v>
      </c>
      <c r="C335" s="43"/>
      <c r="D335" s="33"/>
      <c r="E335" s="33"/>
      <c r="F335" s="122"/>
      <c r="G335" s="73"/>
      <c r="I335" s="60"/>
    </row>
    <row r="336" spans="1:9" x14ac:dyDescent="0.2">
      <c r="A336" s="45"/>
      <c r="B336" s="37"/>
      <c r="C336" s="46"/>
      <c r="D336" s="39"/>
      <c r="E336" s="39"/>
      <c r="F336" s="21"/>
      <c r="G336" s="58"/>
      <c r="I336" s="60"/>
    </row>
    <row r="337" spans="1:9" s="80" customFormat="1" x14ac:dyDescent="0.2">
      <c r="A337" s="45"/>
      <c r="B337" s="47" t="s">
        <v>30</v>
      </c>
      <c r="C337" s="46"/>
      <c r="D337" s="39"/>
      <c r="E337" s="58"/>
      <c r="F337" s="21"/>
      <c r="G337" s="79"/>
      <c r="I337" s="60"/>
    </row>
    <row r="338" spans="1:9" s="80" customFormat="1" ht="63.75" x14ac:dyDescent="0.2">
      <c r="A338" s="45"/>
      <c r="B338" s="47" t="s">
        <v>242</v>
      </c>
      <c r="C338" s="46"/>
      <c r="D338" s="39"/>
      <c r="E338" s="58"/>
      <c r="F338" s="21"/>
      <c r="G338" s="79"/>
      <c r="I338" s="60"/>
    </row>
    <row r="339" spans="1:9" x14ac:dyDescent="0.2">
      <c r="A339" s="45"/>
      <c r="B339" s="37"/>
      <c r="C339" s="46"/>
      <c r="D339" s="39"/>
      <c r="E339" s="39"/>
      <c r="F339" s="21"/>
      <c r="G339" s="58"/>
      <c r="I339" s="60"/>
    </row>
    <row r="340" spans="1:9" ht="114.75" x14ac:dyDescent="0.2">
      <c r="A340" s="45" t="s">
        <v>136</v>
      </c>
      <c r="B340" s="37" t="s">
        <v>246</v>
      </c>
      <c r="C340" s="46"/>
      <c r="D340" s="39"/>
      <c r="E340" s="39">
        <f>ROUND(D340,1)</f>
        <v>0</v>
      </c>
      <c r="F340" s="21"/>
      <c r="G340" s="58"/>
      <c r="I340" s="60"/>
    </row>
    <row r="341" spans="1:9" x14ac:dyDescent="0.2">
      <c r="A341" s="45"/>
      <c r="B341" s="82"/>
      <c r="C341" s="46" t="s">
        <v>14</v>
      </c>
      <c r="D341" s="53">
        <v>80</v>
      </c>
      <c r="E341" s="40">
        <f>ROUND(D341,1)</f>
        <v>80</v>
      </c>
      <c r="F341" s="21">
        <v>0</v>
      </c>
      <c r="G341" s="58">
        <f>ROUND(E341*F341,0)</f>
        <v>0</v>
      </c>
      <c r="I341" s="60"/>
    </row>
    <row r="342" spans="1:9" x14ac:dyDescent="0.2">
      <c r="A342" s="45"/>
      <c r="B342" s="97"/>
      <c r="C342" s="46"/>
      <c r="D342" s="39"/>
      <c r="E342" s="39"/>
      <c r="F342" s="21"/>
      <c r="G342" s="58"/>
      <c r="I342" s="60"/>
    </row>
    <row r="343" spans="1:9" ht="89.25" x14ac:dyDescent="0.2">
      <c r="A343" s="45" t="s">
        <v>269</v>
      </c>
      <c r="B343" s="47" t="s">
        <v>247</v>
      </c>
      <c r="C343" s="46"/>
      <c r="D343" s="39"/>
      <c r="E343" s="39"/>
      <c r="F343" s="21"/>
      <c r="G343" s="58"/>
      <c r="I343" s="60"/>
    </row>
    <row r="344" spans="1:9" ht="38.25" x14ac:dyDescent="0.2">
      <c r="A344" s="45"/>
      <c r="B344" s="47" t="s">
        <v>248</v>
      </c>
      <c r="C344" s="46"/>
      <c r="D344" s="39"/>
      <c r="E344" s="39"/>
      <c r="F344" s="21"/>
      <c r="G344" s="58"/>
      <c r="I344" s="60"/>
    </row>
    <row r="345" spans="1:9" ht="25.5" x14ac:dyDescent="0.2">
      <c r="A345" s="45"/>
      <c r="B345" s="47" t="s">
        <v>287</v>
      </c>
      <c r="C345" s="46"/>
      <c r="D345" s="39"/>
      <c r="E345" s="39"/>
      <c r="F345" s="21"/>
      <c r="G345" s="58"/>
      <c r="I345" s="60"/>
    </row>
    <row r="346" spans="1:9" x14ac:dyDescent="0.2">
      <c r="A346" s="45"/>
      <c r="B346" s="63" t="s">
        <v>249</v>
      </c>
      <c r="C346" s="46"/>
      <c r="D346" s="39"/>
      <c r="E346" s="39"/>
      <c r="F346" s="21"/>
      <c r="G346" s="58"/>
      <c r="I346" s="60"/>
    </row>
    <row r="347" spans="1:9" x14ac:dyDescent="0.2">
      <c r="A347" s="45"/>
      <c r="B347" s="97"/>
      <c r="C347" s="46" t="s">
        <v>24</v>
      </c>
      <c r="D347" s="53">
        <v>1</v>
      </c>
      <c r="E347" s="40">
        <f>ROUND(D347,1)</f>
        <v>1</v>
      </c>
      <c r="F347" s="21">
        <v>0</v>
      </c>
      <c r="G347" s="58">
        <f>ROUND(E347*F347,0)</f>
        <v>0</v>
      </c>
      <c r="I347" s="60"/>
    </row>
    <row r="348" spans="1:9" x14ac:dyDescent="0.2">
      <c r="A348" s="45"/>
      <c r="B348" s="37"/>
      <c r="C348" s="46"/>
      <c r="D348" s="39"/>
      <c r="E348" s="39"/>
      <c r="F348" s="21"/>
      <c r="G348" s="58"/>
      <c r="I348" s="60"/>
    </row>
    <row r="349" spans="1:9" s="70" customFormat="1" x14ac:dyDescent="0.2">
      <c r="A349" s="65"/>
      <c r="B349" s="66" t="s">
        <v>62</v>
      </c>
      <c r="C349" s="67"/>
      <c r="D349" s="68"/>
      <c r="E349" s="68"/>
      <c r="F349" s="121"/>
      <c r="G349" s="69">
        <f>+SUM(G335:G348)</f>
        <v>0</v>
      </c>
      <c r="I349" s="60"/>
    </row>
    <row r="350" spans="1:9" x14ac:dyDescent="0.2">
      <c r="A350" s="45"/>
      <c r="B350" s="37"/>
      <c r="C350" s="46"/>
      <c r="D350" s="39"/>
      <c r="E350" s="39"/>
      <c r="F350" s="21"/>
      <c r="G350" s="58"/>
      <c r="I350" s="60"/>
    </row>
    <row r="351" spans="1:9" x14ac:dyDescent="0.2">
      <c r="A351" s="45"/>
      <c r="B351" s="37"/>
      <c r="C351" s="46"/>
      <c r="D351" s="39"/>
      <c r="E351" s="39"/>
      <c r="F351" s="21"/>
      <c r="G351" s="58"/>
      <c r="I351" s="60"/>
    </row>
    <row r="352" spans="1:9" x14ac:dyDescent="0.2">
      <c r="A352" s="45"/>
      <c r="B352" s="37"/>
      <c r="C352" s="46"/>
      <c r="D352" s="39"/>
      <c r="E352" s="39"/>
      <c r="F352" s="21"/>
      <c r="G352" s="58"/>
      <c r="I352" s="60"/>
    </row>
    <row r="353" spans="1:9" x14ac:dyDescent="0.2">
      <c r="A353" s="41" t="s">
        <v>13</v>
      </c>
      <c r="B353" s="72" t="s">
        <v>122</v>
      </c>
      <c r="C353" s="43"/>
      <c r="D353" s="33"/>
      <c r="E353" s="33"/>
      <c r="F353" s="122"/>
      <c r="G353" s="73"/>
      <c r="I353" s="60"/>
    </row>
    <row r="354" spans="1:9" x14ac:dyDescent="0.2">
      <c r="A354" s="98"/>
      <c r="B354" s="99"/>
      <c r="C354" s="100"/>
      <c r="D354" s="39"/>
      <c r="E354" s="39"/>
      <c r="F354" s="21"/>
      <c r="G354" s="58"/>
      <c r="I354" s="60"/>
    </row>
    <row r="355" spans="1:9" s="80" customFormat="1" x14ac:dyDescent="0.2">
      <c r="A355" s="45"/>
      <c r="B355" s="47" t="s">
        <v>30</v>
      </c>
      <c r="C355" s="46"/>
      <c r="D355" s="39"/>
      <c r="E355" s="58"/>
      <c r="F355" s="21"/>
      <c r="G355" s="79"/>
      <c r="I355" s="60"/>
    </row>
    <row r="356" spans="1:9" s="80" customFormat="1" ht="63.75" x14ac:dyDescent="0.2">
      <c r="A356" s="45"/>
      <c r="B356" s="47" t="s">
        <v>154</v>
      </c>
      <c r="C356" s="46"/>
      <c r="D356" s="39"/>
      <c r="E356" s="58"/>
      <c r="F356" s="21"/>
      <c r="G356" s="79"/>
      <c r="I356" s="60"/>
    </row>
    <row r="357" spans="1:9" s="80" customFormat="1" ht="76.5" x14ac:dyDescent="0.2">
      <c r="A357" s="45"/>
      <c r="B357" s="47" t="s">
        <v>155</v>
      </c>
      <c r="C357" s="46"/>
      <c r="D357" s="39"/>
      <c r="E357" s="58"/>
      <c r="F357" s="21"/>
      <c r="G357" s="79"/>
      <c r="I357" s="60"/>
    </row>
    <row r="358" spans="1:9" x14ac:dyDescent="0.2">
      <c r="A358" s="98"/>
      <c r="B358" s="47" t="s">
        <v>156</v>
      </c>
      <c r="C358" s="100"/>
      <c r="D358" s="39"/>
      <c r="E358" s="39"/>
      <c r="F358" s="21"/>
      <c r="G358" s="58"/>
      <c r="I358" s="60"/>
    </row>
    <row r="359" spans="1:9" x14ac:dyDescent="0.2">
      <c r="A359" s="98"/>
      <c r="B359" s="47"/>
      <c r="C359" s="100"/>
      <c r="D359" s="39"/>
      <c r="E359" s="39"/>
      <c r="F359" s="21"/>
      <c r="G359" s="58"/>
      <c r="I359" s="60"/>
    </row>
    <row r="360" spans="1:9" ht="140.25" x14ac:dyDescent="0.2">
      <c r="A360" s="45" t="s">
        <v>266</v>
      </c>
      <c r="B360" s="101" t="s">
        <v>195</v>
      </c>
      <c r="C360" s="46"/>
      <c r="D360" s="53"/>
      <c r="E360" s="39">
        <f>ROUND(D360,1)</f>
        <v>0</v>
      </c>
      <c r="F360" s="120"/>
      <c r="G360" s="58"/>
      <c r="I360" s="60"/>
    </row>
    <row r="361" spans="1:9" ht="25.5" x14ac:dyDescent="0.2">
      <c r="A361" s="45"/>
      <c r="B361" s="47" t="s">
        <v>196</v>
      </c>
      <c r="C361" s="46"/>
      <c r="D361" s="39"/>
      <c r="E361" s="39"/>
      <c r="F361" s="120"/>
      <c r="G361" s="58"/>
      <c r="I361" s="60"/>
    </row>
    <row r="362" spans="1:9" s="103" customFormat="1" ht="14.25" x14ac:dyDescent="0.2">
      <c r="A362" s="45"/>
      <c r="B362" s="102"/>
      <c r="C362" s="46" t="s">
        <v>17</v>
      </c>
      <c r="D362" s="39">
        <v>37.9</v>
      </c>
      <c r="E362" s="39">
        <f>ROUND(D362,1)</f>
        <v>37.9</v>
      </c>
      <c r="F362" s="125">
        <v>0</v>
      </c>
      <c r="G362" s="58">
        <f>ROUND(E362*F362,0)</f>
        <v>0</v>
      </c>
      <c r="I362" s="60"/>
    </row>
    <row r="363" spans="1:9" s="103" customFormat="1" x14ac:dyDescent="0.2">
      <c r="A363" s="45"/>
      <c r="B363" s="102"/>
      <c r="C363" s="46"/>
      <c r="D363" s="39"/>
      <c r="E363" s="39"/>
      <c r="F363" s="125"/>
      <c r="G363" s="58"/>
      <c r="I363" s="60"/>
    </row>
    <row r="364" spans="1:9" ht="140.25" x14ac:dyDescent="0.2">
      <c r="A364" s="45" t="s">
        <v>267</v>
      </c>
      <c r="B364" s="104" t="s">
        <v>197</v>
      </c>
      <c r="C364" s="46"/>
      <c r="D364" s="39"/>
      <c r="E364" s="39">
        <f>ROUND(D364,1)</f>
        <v>0</v>
      </c>
      <c r="F364" s="120"/>
      <c r="G364" s="58"/>
      <c r="I364" s="60"/>
    </row>
    <row r="365" spans="1:9" ht="25.5" x14ac:dyDescent="0.2">
      <c r="A365" s="45" t="s">
        <v>199</v>
      </c>
      <c r="B365" s="47" t="s">
        <v>198</v>
      </c>
      <c r="C365" s="46" t="s">
        <v>17</v>
      </c>
      <c r="D365" s="39">
        <v>27.1</v>
      </c>
      <c r="E365" s="39">
        <f>ROUND(D365,1)</f>
        <v>27.1</v>
      </c>
      <c r="F365" s="125">
        <v>0</v>
      </c>
      <c r="G365" s="58">
        <f>ROUND(E365*F365,0)</f>
        <v>0</v>
      </c>
      <c r="I365" s="60"/>
    </row>
    <row r="366" spans="1:9" s="103" customFormat="1" ht="25.5" x14ac:dyDescent="0.2">
      <c r="A366" s="45" t="s">
        <v>199</v>
      </c>
      <c r="B366" s="47" t="s">
        <v>200</v>
      </c>
      <c r="C366" s="46" t="s">
        <v>17</v>
      </c>
      <c r="D366" s="39">
        <v>5</v>
      </c>
      <c r="E366" s="39">
        <f>ROUND(D366,1)</f>
        <v>5</v>
      </c>
      <c r="F366" s="125">
        <v>0</v>
      </c>
      <c r="G366" s="58">
        <f>ROUND(E366*F366,0)</f>
        <v>0</v>
      </c>
      <c r="I366" s="60"/>
    </row>
    <row r="367" spans="1:9" s="103" customFormat="1" x14ac:dyDescent="0.2">
      <c r="A367" s="45"/>
      <c r="B367" s="102"/>
      <c r="C367" s="46"/>
      <c r="D367" s="39"/>
      <c r="E367" s="39"/>
      <c r="F367" s="125"/>
      <c r="G367" s="58"/>
      <c r="I367" s="60"/>
    </row>
    <row r="368" spans="1:9" x14ac:dyDescent="0.2">
      <c r="A368" s="45" t="s">
        <v>268</v>
      </c>
      <c r="B368" s="47" t="s">
        <v>123</v>
      </c>
      <c r="C368" s="46"/>
      <c r="D368" s="39"/>
      <c r="E368" s="39">
        <f>ROUND(D368,1)</f>
        <v>0</v>
      </c>
      <c r="F368" s="120"/>
      <c r="G368" s="58"/>
      <c r="I368" s="60"/>
    </row>
    <row r="369" spans="1:9" s="103" customFormat="1" ht="14.25" x14ac:dyDescent="0.2">
      <c r="A369" s="45"/>
      <c r="B369" s="102"/>
      <c r="C369" s="46" t="s">
        <v>17</v>
      </c>
      <c r="D369" s="39">
        <v>42.9</v>
      </c>
      <c r="E369" s="39">
        <f>ROUND(D369,1)</f>
        <v>42.9</v>
      </c>
      <c r="F369" s="125">
        <v>0</v>
      </c>
      <c r="G369" s="58">
        <f>ROUND(E369*F369,0)</f>
        <v>0</v>
      </c>
      <c r="I369" s="60"/>
    </row>
    <row r="370" spans="1:9" x14ac:dyDescent="0.2">
      <c r="A370" s="45"/>
      <c r="B370" s="37"/>
      <c r="C370" s="46"/>
      <c r="D370" s="39"/>
      <c r="E370" s="39"/>
      <c r="F370" s="21"/>
      <c r="G370" s="58"/>
      <c r="I370" s="60"/>
    </row>
    <row r="371" spans="1:9" s="70" customFormat="1" x14ac:dyDescent="0.2">
      <c r="A371" s="65"/>
      <c r="B371" s="77" t="s">
        <v>124</v>
      </c>
      <c r="C371" s="67"/>
      <c r="D371" s="68"/>
      <c r="E371" s="68"/>
      <c r="F371" s="121"/>
      <c r="G371" s="69">
        <f>+SUM(G360:G370)</f>
        <v>0</v>
      </c>
      <c r="I371" s="60"/>
    </row>
    <row r="372" spans="1:9" x14ac:dyDescent="0.2">
      <c r="A372" s="45"/>
      <c r="B372" s="37"/>
      <c r="C372" s="46"/>
      <c r="D372" s="39"/>
      <c r="E372" s="39"/>
      <c r="F372" s="21"/>
      <c r="G372" s="58"/>
      <c r="I372" s="60"/>
    </row>
    <row r="373" spans="1:9" x14ac:dyDescent="0.2">
      <c r="A373" s="45"/>
      <c r="B373" s="37"/>
      <c r="C373" s="46"/>
      <c r="D373" s="39"/>
      <c r="E373" s="39"/>
      <c r="F373" s="21"/>
      <c r="G373" s="58"/>
      <c r="I373" s="60"/>
    </row>
    <row r="374" spans="1:9" x14ac:dyDescent="0.2">
      <c r="A374" s="45"/>
      <c r="B374" s="37"/>
      <c r="C374" s="46"/>
      <c r="D374" s="39"/>
      <c r="E374" s="39"/>
      <c r="F374" s="21"/>
      <c r="G374" s="58"/>
      <c r="I374" s="60"/>
    </row>
    <row r="375" spans="1:9" x14ac:dyDescent="0.2">
      <c r="A375" s="41" t="s">
        <v>13</v>
      </c>
      <c r="B375" s="42" t="s">
        <v>25</v>
      </c>
      <c r="C375" s="43"/>
      <c r="D375" s="33"/>
      <c r="E375" s="105"/>
      <c r="F375" s="122"/>
      <c r="G375" s="73"/>
      <c r="I375" s="60"/>
    </row>
    <row r="376" spans="1:9" x14ac:dyDescent="0.2">
      <c r="A376" s="45"/>
      <c r="B376" s="37"/>
      <c r="C376" s="46"/>
      <c r="D376" s="39"/>
      <c r="E376" s="106"/>
      <c r="F376" s="21"/>
      <c r="G376" s="58"/>
      <c r="I376" s="60"/>
    </row>
    <row r="377" spans="1:9" s="80" customFormat="1" x14ac:dyDescent="0.2">
      <c r="A377" s="45"/>
      <c r="B377" s="47" t="s">
        <v>30</v>
      </c>
      <c r="C377" s="46"/>
      <c r="D377" s="39"/>
      <c r="E377" s="58"/>
      <c r="F377" s="21"/>
      <c r="G377" s="79"/>
      <c r="I377" s="60"/>
    </row>
    <row r="378" spans="1:9" s="80" customFormat="1" ht="63.75" x14ac:dyDescent="0.2">
      <c r="A378" s="45"/>
      <c r="B378" s="47" t="s">
        <v>153</v>
      </c>
      <c r="C378" s="46"/>
      <c r="D378" s="39"/>
      <c r="E378" s="58"/>
      <c r="F378" s="21"/>
      <c r="G378" s="79"/>
      <c r="I378" s="60"/>
    </row>
    <row r="379" spans="1:9" x14ac:dyDescent="0.2">
      <c r="A379" s="45"/>
      <c r="B379" s="37"/>
      <c r="C379" s="46"/>
      <c r="D379" s="39"/>
      <c r="E379" s="106"/>
      <c r="F379" s="21"/>
      <c r="G379" s="58"/>
      <c r="I379" s="60"/>
    </row>
    <row r="380" spans="1:9" ht="76.5" x14ac:dyDescent="0.2">
      <c r="A380" s="45" t="s">
        <v>137</v>
      </c>
      <c r="B380" s="75" t="s">
        <v>299</v>
      </c>
      <c r="C380" s="46"/>
      <c r="D380" s="39"/>
      <c r="E380" s="96">
        <f>ROUND(D380,1)</f>
        <v>0</v>
      </c>
      <c r="F380" s="21"/>
      <c r="G380" s="58"/>
      <c r="I380" s="60"/>
    </row>
    <row r="381" spans="1:9" ht="14.25" x14ac:dyDescent="0.2">
      <c r="A381" s="45"/>
      <c r="C381" s="46" t="s">
        <v>17</v>
      </c>
      <c r="D381" s="39">
        <f>18.9+27.7+9.9+4.2+6.4+48.2</f>
        <v>115.3</v>
      </c>
      <c r="E381" s="96">
        <f>ROUND(D381,1)</f>
        <v>115.3</v>
      </c>
      <c r="F381" s="21">
        <v>0</v>
      </c>
      <c r="G381" s="58">
        <f>ROUND(E381*F381,0)</f>
        <v>0</v>
      </c>
      <c r="I381" s="60"/>
    </row>
    <row r="382" spans="1:9" x14ac:dyDescent="0.2">
      <c r="A382" s="45"/>
      <c r="C382" s="46"/>
      <c r="D382" s="39"/>
      <c r="E382" s="96"/>
      <c r="F382" s="21"/>
      <c r="G382" s="58"/>
      <c r="I382" s="60"/>
    </row>
    <row r="383" spans="1:9" ht="63.75" x14ac:dyDescent="0.2">
      <c r="A383" s="45" t="s">
        <v>138</v>
      </c>
      <c r="B383" s="47" t="s">
        <v>300</v>
      </c>
      <c r="C383" s="46"/>
      <c r="D383" s="39"/>
      <c r="E383" s="96">
        <f>ROUND(D383,1)</f>
        <v>0</v>
      </c>
      <c r="F383" s="21"/>
      <c r="G383" s="58"/>
      <c r="I383" s="60"/>
    </row>
    <row r="384" spans="1:9" ht="14.25" x14ac:dyDescent="0.2">
      <c r="A384" s="45"/>
      <c r="C384" s="46" t="s">
        <v>17</v>
      </c>
      <c r="D384" s="39">
        <f>16.5+155.5</f>
        <v>172</v>
      </c>
      <c r="E384" s="96">
        <f>ROUND(D384,1)</f>
        <v>172</v>
      </c>
      <c r="F384" s="21">
        <v>0</v>
      </c>
      <c r="G384" s="58">
        <f>ROUND(E384*F384,0)</f>
        <v>0</v>
      </c>
      <c r="I384" s="60"/>
    </row>
    <row r="385" spans="1:9" x14ac:dyDescent="0.2">
      <c r="A385" s="45"/>
      <c r="C385" s="46"/>
      <c r="D385" s="39"/>
      <c r="E385" s="96"/>
      <c r="F385" s="21"/>
      <c r="G385" s="58"/>
      <c r="I385" s="60"/>
    </row>
    <row r="386" spans="1:9" ht="63.75" x14ac:dyDescent="0.2">
      <c r="A386" s="45" t="s">
        <v>139</v>
      </c>
      <c r="B386" s="47" t="s">
        <v>301</v>
      </c>
      <c r="C386" s="46"/>
      <c r="D386" s="39"/>
      <c r="E386" s="96">
        <f>ROUND(D386,1)</f>
        <v>0</v>
      </c>
      <c r="F386" s="21"/>
      <c r="G386" s="58"/>
      <c r="I386" s="60"/>
    </row>
    <row r="387" spans="1:9" ht="14.25" x14ac:dyDescent="0.2">
      <c r="A387" s="45"/>
      <c r="C387" s="46" t="s">
        <v>18</v>
      </c>
      <c r="D387" s="39">
        <v>82.5</v>
      </c>
      <c r="E387" s="96">
        <f>ROUND(D387,1)</f>
        <v>82.5</v>
      </c>
      <c r="F387" s="21">
        <v>0</v>
      </c>
      <c r="G387" s="58">
        <f>ROUND(E387*F387,0)</f>
        <v>0</v>
      </c>
      <c r="I387" s="60"/>
    </row>
    <row r="388" spans="1:9" x14ac:dyDescent="0.2">
      <c r="A388" s="45"/>
      <c r="B388" s="37"/>
      <c r="C388" s="46"/>
      <c r="D388" s="107"/>
      <c r="E388" s="106"/>
      <c r="F388" s="126"/>
      <c r="G388" s="58"/>
      <c r="I388" s="60"/>
    </row>
    <row r="389" spans="1:9" s="70" customFormat="1" x14ac:dyDescent="0.2">
      <c r="A389" s="65"/>
      <c r="B389" s="66" t="s">
        <v>26</v>
      </c>
      <c r="C389" s="67"/>
      <c r="D389" s="68"/>
      <c r="E389" s="108"/>
      <c r="F389" s="121"/>
      <c r="G389" s="69">
        <f>+SUM(G376:G388)</f>
        <v>0</v>
      </c>
      <c r="I389" s="60"/>
    </row>
    <row r="390" spans="1:9" s="70" customFormat="1" x14ac:dyDescent="0.2">
      <c r="A390" s="90"/>
      <c r="B390" s="109"/>
      <c r="C390" s="52"/>
      <c r="D390" s="91"/>
      <c r="E390" s="110"/>
      <c r="F390" s="124"/>
      <c r="G390" s="92"/>
      <c r="I390" s="60"/>
    </row>
    <row r="391" spans="1:9" s="70" customFormat="1" x14ac:dyDescent="0.2">
      <c r="A391" s="90"/>
      <c r="B391" s="109"/>
      <c r="C391" s="52"/>
      <c r="D391" s="91"/>
      <c r="E391" s="110"/>
      <c r="F391" s="124"/>
      <c r="G391" s="92"/>
      <c r="I391" s="60"/>
    </row>
    <row r="392" spans="1:9" s="70" customFormat="1" x14ac:dyDescent="0.2">
      <c r="A392" s="90"/>
      <c r="B392" s="109"/>
      <c r="C392" s="52"/>
      <c r="D392" s="91"/>
      <c r="E392" s="110"/>
      <c r="F392" s="124"/>
      <c r="G392" s="92"/>
      <c r="I392" s="60"/>
    </row>
    <row r="393" spans="1:9" x14ac:dyDescent="0.2">
      <c r="A393" s="41" t="s">
        <v>13</v>
      </c>
      <c r="B393" s="72" t="s">
        <v>28</v>
      </c>
      <c r="C393" s="43"/>
      <c r="D393" s="33"/>
      <c r="E393" s="33"/>
      <c r="F393" s="122"/>
      <c r="G393" s="73"/>
      <c r="I393" s="60"/>
    </row>
    <row r="394" spans="1:9" x14ac:dyDescent="0.2">
      <c r="A394" s="98"/>
      <c r="B394" s="99"/>
      <c r="C394" s="100"/>
      <c r="D394" s="39"/>
      <c r="E394" s="39"/>
      <c r="F394" s="21"/>
      <c r="G394" s="58"/>
      <c r="I394" s="60"/>
    </row>
    <row r="395" spans="1:9" s="80" customFormat="1" x14ac:dyDescent="0.2">
      <c r="A395" s="45"/>
      <c r="B395" s="47" t="s">
        <v>30</v>
      </c>
      <c r="C395" s="46"/>
      <c r="D395" s="39"/>
      <c r="E395" s="58"/>
      <c r="F395" s="21"/>
      <c r="G395" s="79"/>
      <c r="I395" s="60"/>
    </row>
    <row r="396" spans="1:9" s="80" customFormat="1" ht="89.25" x14ac:dyDescent="0.2">
      <c r="A396" s="45"/>
      <c r="B396" s="47" t="s">
        <v>213</v>
      </c>
      <c r="C396" s="46"/>
      <c r="D396" s="39"/>
      <c r="E396" s="58"/>
      <c r="F396" s="21"/>
      <c r="G396" s="79"/>
      <c r="I396" s="60"/>
    </row>
    <row r="397" spans="1:9" x14ac:dyDescent="0.2">
      <c r="A397" s="98"/>
      <c r="B397" s="99"/>
      <c r="C397" s="100"/>
      <c r="D397" s="39"/>
      <c r="E397" s="39"/>
      <c r="F397" s="21"/>
      <c r="G397" s="58"/>
      <c r="I397" s="60"/>
    </row>
    <row r="398" spans="1:9" ht="25.5" x14ac:dyDescent="0.2">
      <c r="A398" s="45" t="s">
        <v>140</v>
      </c>
      <c r="B398" s="75" t="s">
        <v>216</v>
      </c>
      <c r="C398" s="46"/>
      <c r="D398" s="111"/>
      <c r="E398" s="39">
        <f>ROUND(D398,1)</f>
        <v>0</v>
      </c>
      <c r="F398" s="127"/>
      <c r="G398" s="58"/>
      <c r="I398" s="60"/>
    </row>
    <row r="399" spans="1:9" ht="25.5" x14ac:dyDescent="0.2">
      <c r="A399" s="45"/>
      <c r="B399" s="82" t="s">
        <v>217</v>
      </c>
      <c r="C399" s="46"/>
      <c r="D399" s="111"/>
      <c r="E399" s="39"/>
      <c r="F399" s="127"/>
      <c r="G399" s="58"/>
      <c r="I399" s="60"/>
    </row>
    <row r="400" spans="1:9" x14ac:dyDescent="0.2">
      <c r="A400" s="45"/>
      <c r="B400" s="82" t="s">
        <v>40</v>
      </c>
      <c r="C400" s="46"/>
      <c r="D400" s="111"/>
      <c r="E400" s="39"/>
      <c r="F400" s="127"/>
      <c r="G400" s="58"/>
      <c r="I400" s="60"/>
    </row>
    <row r="401" spans="1:9" ht="25.5" x14ac:dyDescent="0.2">
      <c r="A401" s="45"/>
      <c r="B401" s="82" t="s">
        <v>42</v>
      </c>
      <c r="C401" s="46"/>
      <c r="D401" s="111"/>
      <c r="E401" s="39"/>
      <c r="F401" s="127"/>
      <c r="G401" s="58"/>
      <c r="I401" s="60"/>
    </row>
    <row r="402" spans="1:9" ht="14.25" x14ac:dyDescent="0.2">
      <c r="A402" s="45"/>
      <c r="B402" s="37"/>
      <c r="C402" s="46" t="s">
        <v>17</v>
      </c>
      <c r="D402" s="39">
        <v>44.7</v>
      </c>
      <c r="E402" s="39">
        <f>ROUND(D402,1)</f>
        <v>44.7</v>
      </c>
      <c r="F402" s="21">
        <v>0</v>
      </c>
      <c r="G402" s="58">
        <f>ROUND(E402*F402,0)</f>
        <v>0</v>
      </c>
      <c r="I402" s="60"/>
    </row>
    <row r="403" spans="1:9" x14ac:dyDescent="0.2">
      <c r="A403" s="45"/>
      <c r="B403" s="37"/>
      <c r="C403" s="46"/>
      <c r="D403" s="39"/>
      <c r="E403" s="39"/>
      <c r="F403" s="21"/>
      <c r="G403" s="58"/>
      <c r="I403" s="60"/>
    </row>
    <row r="404" spans="1:9" ht="25.5" x14ac:dyDescent="0.2">
      <c r="A404" s="45" t="s">
        <v>265</v>
      </c>
      <c r="B404" s="75" t="s">
        <v>216</v>
      </c>
      <c r="C404" s="46"/>
      <c r="D404" s="39"/>
      <c r="E404" s="39">
        <f>ROUND(D404,1)</f>
        <v>0</v>
      </c>
      <c r="F404" s="127"/>
      <c r="G404" s="58"/>
      <c r="I404" s="60"/>
    </row>
    <row r="405" spans="1:9" ht="25.5" x14ac:dyDescent="0.2">
      <c r="A405" s="45"/>
      <c r="B405" s="82" t="s">
        <v>218</v>
      </c>
      <c r="C405" s="46"/>
      <c r="D405" s="39"/>
      <c r="E405" s="39"/>
      <c r="F405" s="127"/>
      <c r="G405" s="58"/>
      <c r="I405" s="60"/>
    </row>
    <row r="406" spans="1:9" x14ac:dyDescent="0.2">
      <c r="A406" s="45"/>
      <c r="B406" s="82" t="s">
        <v>40</v>
      </c>
      <c r="C406" s="46"/>
      <c r="D406" s="39"/>
      <c r="E406" s="39"/>
      <c r="F406" s="127"/>
      <c r="G406" s="58"/>
      <c r="I406" s="60"/>
    </row>
    <row r="407" spans="1:9" ht="25.5" x14ac:dyDescent="0.2">
      <c r="A407" s="45"/>
      <c r="B407" s="82" t="s">
        <v>42</v>
      </c>
      <c r="C407" s="46"/>
      <c r="D407" s="39"/>
      <c r="E407" s="39"/>
      <c r="F407" s="127"/>
      <c r="G407" s="58"/>
      <c r="I407" s="60"/>
    </row>
    <row r="408" spans="1:9" ht="14.25" x14ac:dyDescent="0.2">
      <c r="A408" s="45"/>
      <c r="B408" s="37"/>
      <c r="C408" s="46" t="s">
        <v>17</v>
      </c>
      <c r="D408" s="39">
        <v>257</v>
      </c>
      <c r="E408" s="39">
        <f>ROUND(D408,1)</f>
        <v>257</v>
      </c>
      <c r="F408" s="21">
        <v>0</v>
      </c>
      <c r="G408" s="58">
        <f>ROUND(E408*F408,0)</f>
        <v>0</v>
      </c>
      <c r="I408" s="60"/>
    </row>
    <row r="409" spans="1:9" x14ac:dyDescent="0.2">
      <c r="A409" s="45"/>
      <c r="B409" s="37"/>
      <c r="C409" s="46"/>
      <c r="D409" s="39"/>
      <c r="E409" s="39"/>
      <c r="F409" s="21"/>
      <c r="G409" s="58"/>
      <c r="I409" s="60"/>
    </row>
    <row r="410" spans="1:9" ht="25.5" x14ac:dyDescent="0.2">
      <c r="A410" s="45" t="s">
        <v>141</v>
      </c>
      <c r="B410" s="47" t="s">
        <v>212</v>
      </c>
      <c r="C410" s="46"/>
      <c r="D410" s="39"/>
      <c r="E410" s="39">
        <f>ROUND(D410,1)</f>
        <v>0</v>
      </c>
      <c r="F410" s="127"/>
      <c r="G410" s="58"/>
      <c r="I410" s="60"/>
    </row>
    <row r="411" spans="1:9" ht="25.5" x14ac:dyDescent="0.2">
      <c r="A411" s="45"/>
      <c r="B411" s="82" t="s">
        <v>215</v>
      </c>
      <c r="C411" s="46"/>
      <c r="D411" s="39"/>
      <c r="E411" s="39"/>
      <c r="F411" s="127"/>
      <c r="G411" s="58"/>
      <c r="I411" s="60"/>
    </row>
    <row r="412" spans="1:9" x14ac:dyDescent="0.2">
      <c r="A412" s="45"/>
      <c r="B412" s="82" t="s">
        <v>40</v>
      </c>
      <c r="C412" s="46"/>
      <c r="D412" s="39"/>
      <c r="E412" s="39"/>
      <c r="F412" s="127"/>
      <c r="G412" s="58"/>
      <c r="I412" s="60"/>
    </row>
    <row r="413" spans="1:9" ht="38.25" x14ac:dyDescent="0.2">
      <c r="A413" s="45"/>
      <c r="B413" s="82" t="s">
        <v>41</v>
      </c>
      <c r="C413" s="46"/>
      <c r="D413" s="39"/>
      <c r="E413" s="39"/>
      <c r="F413" s="127"/>
      <c r="G413" s="58"/>
      <c r="I413" s="60"/>
    </row>
    <row r="414" spans="1:9" ht="14.25" x14ac:dyDescent="0.2">
      <c r="A414" s="45"/>
      <c r="B414" s="112"/>
      <c r="C414" s="46" t="s">
        <v>17</v>
      </c>
      <c r="D414" s="39">
        <v>6</v>
      </c>
      <c r="E414" s="39">
        <f>ROUND(D414,1)</f>
        <v>6</v>
      </c>
      <c r="F414" s="21">
        <v>0</v>
      </c>
      <c r="G414" s="58">
        <f>ROUND(E414*F414,0)</f>
        <v>0</v>
      </c>
      <c r="I414" s="60"/>
    </row>
    <row r="415" spans="1:9" x14ac:dyDescent="0.2">
      <c r="A415" s="45"/>
      <c r="B415" s="37"/>
      <c r="C415" s="46"/>
      <c r="D415" s="39"/>
      <c r="E415" s="39"/>
      <c r="F415" s="21"/>
      <c r="G415" s="58"/>
      <c r="I415" s="60"/>
    </row>
    <row r="416" spans="1:9" ht="25.5" x14ac:dyDescent="0.2">
      <c r="A416" s="45" t="s">
        <v>142</v>
      </c>
      <c r="B416" s="47" t="s">
        <v>212</v>
      </c>
      <c r="C416" s="46"/>
      <c r="D416" s="39"/>
      <c r="E416" s="39">
        <f>ROUND(D416,1)</f>
        <v>0</v>
      </c>
      <c r="F416" s="127"/>
      <c r="G416" s="58"/>
      <c r="I416" s="60"/>
    </row>
    <row r="417" spans="1:9" ht="25.5" x14ac:dyDescent="0.2">
      <c r="A417" s="45"/>
      <c r="B417" s="82" t="s">
        <v>214</v>
      </c>
      <c r="C417" s="46"/>
      <c r="D417" s="39"/>
      <c r="E417" s="39"/>
      <c r="F417" s="127"/>
      <c r="G417" s="58"/>
      <c r="I417" s="60"/>
    </row>
    <row r="418" spans="1:9" x14ac:dyDescent="0.2">
      <c r="A418" s="45"/>
      <c r="B418" s="82" t="s">
        <v>40</v>
      </c>
      <c r="C418" s="46"/>
      <c r="D418" s="39"/>
      <c r="E418" s="39"/>
      <c r="F418" s="127"/>
      <c r="G418" s="58"/>
      <c r="I418" s="60"/>
    </row>
    <row r="419" spans="1:9" ht="38.25" x14ac:dyDescent="0.2">
      <c r="A419" s="45"/>
      <c r="B419" s="82" t="s">
        <v>41</v>
      </c>
      <c r="C419" s="46"/>
      <c r="D419" s="39"/>
      <c r="E419" s="39"/>
      <c r="F419" s="127"/>
      <c r="G419" s="58"/>
      <c r="I419" s="60"/>
    </row>
    <row r="420" spans="1:9" ht="14.25" x14ac:dyDescent="0.2">
      <c r="A420" s="45"/>
      <c r="B420" s="112"/>
      <c r="C420" s="46" t="s">
        <v>17</v>
      </c>
      <c r="D420" s="39">
        <v>17.8</v>
      </c>
      <c r="E420" s="39">
        <f>ROUND(D420,1)</f>
        <v>17.8</v>
      </c>
      <c r="F420" s="21">
        <v>0</v>
      </c>
      <c r="G420" s="58">
        <f>ROUND(E420*F420,0)</f>
        <v>0</v>
      </c>
      <c r="I420" s="60"/>
    </row>
    <row r="421" spans="1:9" x14ac:dyDescent="0.2">
      <c r="A421" s="45"/>
      <c r="B421" s="112"/>
      <c r="C421" s="46"/>
      <c r="D421" s="39"/>
      <c r="E421" s="39"/>
      <c r="F421" s="21"/>
      <c r="G421" s="58"/>
      <c r="I421" s="60"/>
    </row>
    <row r="422" spans="1:9" ht="38.25" x14ac:dyDescent="0.2">
      <c r="A422" s="45" t="s">
        <v>264</v>
      </c>
      <c r="B422" s="75" t="s">
        <v>220</v>
      </c>
      <c r="C422" s="46"/>
      <c r="D422" s="39"/>
      <c r="E422" s="39">
        <f>ROUND(D422,1)</f>
        <v>0</v>
      </c>
      <c r="F422" s="127"/>
      <c r="G422" s="58"/>
      <c r="I422" s="60"/>
    </row>
    <row r="423" spans="1:9" ht="25.5" x14ac:dyDescent="0.2">
      <c r="A423" s="45"/>
      <c r="B423" s="82" t="s">
        <v>219</v>
      </c>
      <c r="C423" s="46"/>
      <c r="D423" s="39"/>
      <c r="E423" s="39"/>
      <c r="F423" s="127"/>
      <c r="G423" s="58"/>
      <c r="I423" s="60"/>
    </row>
    <row r="424" spans="1:9" x14ac:dyDescent="0.2">
      <c r="A424" s="45"/>
      <c r="B424" s="82" t="s">
        <v>40</v>
      </c>
      <c r="C424" s="46"/>
      <c r="D424" s="39"/>
      <c r="E424" s="39"/>
      <c r="F424" s="127"/>
      <c r="G424" s="58"/>
      <c r="I424" s="60"/>
    </row>
    <row r="425" spans="1:9" ht="25.5" x14ac:dyDescent="0.2">
      <c r="A425" s="45"/>
      <c r="B425" s="82" t="s">
        <v>42</v>
      </c>
      <c r="C425" s="46" t="s">
        <v>17</v>
      </c>
      <c r="D425" s="39">
        <f>73.4*0.6</f>
        <v>44.04</v>
      </c>
      <c r="E425" s="39">
        <f>ROUND(D425,1)</f>
        <v>44</v>
      </c>
      <c r="F425" s="21">
        <v>0</v>
      </c>
      <c r="G425" s="58">
        <f>ROUND(E425*F425,0)</f>
        <v>0</v>
      </c>
      <c r="I425" s="60"/>
    </row>
    <row r="426" spans="1:9" x14ac:dyDescent="0.2">
      <c r="A426" s="45"/>
      <c r="B426" s="37"/>
      <c r="C426" s="46"/>
      <c r="D426" s="39"/>
      <c r="E426" s="39"/>
      <c r="F426" s="21"/>
      <c r="G426" s="58"/>
      <c r="I426" s="60"/>
    </row>
    <row r="427" spans="1:9" s="70" customFormat="1" x14ac:dyDescent="0.2">
      <c r="A427" s="65"/>
      <c r="B427" s="77" t="s">
        <v>29</v>
      </c>
      <c r="C427" s="67"/>
      <c r="D427" s="68"/>
      <c r="E427" s="68"/>
      <c r="F427" s="121"/>
      <c r="G427" s="69">
        <f>+SUM(G398:G426)</f>
        <v>0</v>
      </c>
      <c r="I427" s="60"/>
    </row>
    <row r="428" spans="1:9" s="70" customFormat="1" x14ac:dyDescent="0.2">
      <c r="A428" s="90"/>
      <c r="B428" s="109"/>
      <c r="C428" s="52"/>
      <c r="D428" s="91"/>
      <c r="E428" s="110"/>
      <c r="F428" s="124"/>
      <c r="G428" s="92"/>
      <c r="I428" s="60"/>
    </row>
    <row r="429" spans="1:9" s="70" customFormat="1" x14ac:dyDescent="0.2">
      <c r="A429" s="90"/>
      <c r="B429" s="109"/>
      <c r="C429" s="52"/>
      <c r="D429" s="91"/>
      <c r="E429" s="110"/>
      <c r="F429" s="124"/>
      <c r="G429" s="92"/>
      <c r="I429" s="60"/>
    </row>
    <row r="430" spans="1:9" x14ac:dyDescent="0.2">
      <c r="A430" s="45"/>
      <c r="B430" s="37"/>
      <c r="C430" s="46"/>
      <c r="D430" s="39"/>
      <c r="E430" s="39"/>
      <c r="F430" s="21"/>
      <c r="G430" s="58"/>
      <c r="I430" s="60"/>
    </row>
    <row r="431" spans="1:9" x14ac:dyDescent="0.2">
      <c r="A431" s="41" t="s">
        <v>13</v>
      </c>
      <c r="B431" s="42" t="s">
        <v>7</v>
      </c>
      <c r="C431" s="43"/>
      <c r="D431" s="33"/>
      <c r="E431" s="33"/>
      <c r="F431" s="122"/>
      <c r="G431" s="73"/>
      <c r="I431" s="60"/>
    </row>
    <row r="432" spans="1:9" x14ac:dyDescent="0.2">
      <c r="A432" s="45"/>
      <c r="B432" s="37"/>
      <c r="C432" s="46"/>
      <c r="D432" s="39"/>
      <c r="E432" s="39"/>
      <c r="F432" s="21"/>
      <c r="G432" s="58"/>
      <c r="I432" s="60"/>
    </row>
    <row r="433" spans="1:9" s="80" customFormat="1" x14ac:dyDescent="0.2">
      <c r="A433" s="45"/>
      <c r="B433" s="47" t="s">
        <v>30</v>
      </c>
      <c r="C433" s="46"/>
      <c r="D433" s="39"/>
      <c r="E433" s="58"/>
      <c r="F433" s="21"/>
      <c r="G433" s="79"/>
      <c r="I433" s="60"/>
    </row>
    <row r="434" spans="1:9" s="80" customFormat="1" ht="89.25" x14ac:dyDescent="0.2">
      <c r="A434" s="45"/>
      <c r="B434" s="47" t="s">
        <v>157</v>
      </c>
      <c r="C434" s="46"/>
      <c r="D434" s="39"/>
      <c r="E434" s="58"/>
      <c r="F434" s="21"/>
      <c r="G434" s="79"/>
      <c r="I434" s="60"/>
    </row>
    <row r="435" spans="1:9" x14ac:dyDescent="0.2">
      <c r="A435" s="45"/>
      <c r="B435" s="37"/>
      <c r="C435" s="46"/>
      <c r="D435" s="39"/>
      <c r="E435" s="39"/>
      <c r="F435" s="21"/>
      <c r="G435" s="58"/>
      <c r="I435" s="60"/>
    </row>
    <row r="436" spans="1:9" ht="25.5" x14ac:dyDescent="0.2">
      <c r="A436" s="45" t="s">
        <v>143</v>
      </c>
      <c r="B436" s="47" t="s">
        <v>245</v>
      </c>
      <c r="C436" s="46"/>
      <c r="D436" s="39"/>
      <c r="E436" s="39">
        <f>ROUND(D436,1)</f>
        <v>0</v>
      </c>
      <c r="F436" s="21"/>
      <c r="G436" s="58"/>
      <c r="I436" s="60"/>
    </row>
    <row r="437" spans="1:9" ht="14.25" x14ac:dyDescent="0.2">
      <c r="A437" s="45"/>
      <c r="B437" s="37"/>
      <c r="C437" s="46" t="s">
        <v>17</v>
      </c>
      <c r="D437" s="39">
        <f>9.6+10.6+20.8</f>
        <v>41</v>
      </c>
      <c r="E437" s="39">
        <f>ROUND(D437,1)</f>
        <v>41</v>
      </c>
      <c r="F437" s="21">
        <v>0</v>
      </c>
      <c r="G437" s="58">
        <f>ROUND(E437*F437,0)</f>
        <v>0</v>
      </c>
      <c r="I437" s="60"/>
    </row>
    <row r="438" spans="1:9" x14ac:dyDescent="0.2">
      <c r="A438" s="45"/>
      <c r="B438" s="37"/>
      <c r="C438" s="46"/>
      <c r="D438" s="39"/>
      <c r="E438" s="39"/>
      <c r="F438" s="21"/>
      <c r="G438" s="58"/>
      <c r="I438" s="60"/>
    </row>
    <row r="439" spans="1:9" ht="51" x14ac:dyDescent="0.2">
      <c r="A439" s="45" t="s">
        <v>144</v>
      </c>
      <c r="B439" s="47" t="s">
        <v>243</v>
      </c>
      <c r="C439" s="46"/>
      <c r="D439" s="39"/>
      <c r="E439" s="39">
        <f>ROUND(D439,1)</f>
        <v>0</v>
      </c>
      <c r="F439" s="21"/>
      <c r="G439" s="58"/>
      <c r="I439" s="60"/>
    </row>
    <row r="440" spans="1:9" x14ac:dyDescent="0.2">
      <c r="A440" s="45"/>
      <c r="B440" s="82" t="s">
        <v>51</v>
      </c>
      <c r="C440" s="46"/>
      <c r="D440" s="39"/>
      <c r="E440" s="39"/>
      <c r="F440" s="21"/>
      <c r="G440" s="58"/>
      <c r="I440" s="60"/>
    </row>
    <row r="441" spans="1:9" ht="14.25" x14ac:dyDescent="0.2">
      <c r="A441" s="45"/>
      <c r="B441" s="47"/>
      <c r="C441" s="46" t="s">
        <v>17</v>
      </c>
      <c r="D441" s="39">
        <v>47.9</v>
      </c>
      <c r="E441" s="39">
        <f>ROUND(D441,1)</f>
        <v>47.9</v>
      </c>
      <c r="F441" s="21">
        <v>0</v>
      </c>
      <c r="G441" s="58">
        <f>ROUND(E441*F441,0)</f>
        <v>0</v>
      </c>
      <c r="I441" s="60"/>
    </row>
    <row r="442" spans="1:9" x14ac:dyDescent="0.2">
      <c r="A442" s="45"/>
      <c r="B442" s="37"/>
      <c r="C442" s="46"/>
      <c r="D442" s="39"/>
      <c r="E442" s="39"/>
      <c r="F442" s="21"/>
      <c r="G442" s="58"/>
      <c r="I442" s="60"/>
    </row>
    <row r="443" spans="1:9" ht="51" x14ac:dyDescent="0.2">
      <c r="A443" s="45" t="s">
        <v>145</v>
      </c>
      <c r="B443" s="47" t="s">
        <v>244</v>
      </c>
      <c r="C443" s="46"/>
      <c r="D443" s="39"/>
      <c r="E443" s="39">
        <f>ROUND(D443,1)</f>
        <v>0</v>
      </c>
      <c r="F443" s="21"/>
      <c r="G443" s="58"/>
      <c r="I443" s="60"/>
    </row>
    <row r="444" spans="1:9" ht="14.25" x14ac:dyDescent="0.2">
      <c r="A444" s="45"/>
      <c r="B444" s="82" t="s">
        <v>51</v>
      </c>
      <c r="C444" s="46" t="s">
        <v>17</v>
      </c>
      <c r="D444" s="39">
        <f>65.7+32.2+36</f>
        <v>133.9</v>
      </c>
      <c r="E444" s="39">
        <f>ROUND(D444,1)</f>
        <v>133.9</v>
      </c>
      <c r="F444" s="21">
        <v>0</v>
      </c>
      <c r="G444" s="58">
        <f>ROUND(E444*F444,0)</f>
        <v>0</v>
      </c>
      <c r="I444" s="60"/>
    </row>
    <row r="445" spans="1:9" ht="14.25" x14ac:dyDescent="0.2">
      <c r="A445" s="45"/>
      <c r="B445" s="82" t="s">
        <v>59</v>
      </c>
      <c r="C445" s="46" t="s">
        <v>17</v>
      </c>
      <c r="D445" s="39">
        <f>18.9+9.9+4.2+6.4+48.2</f>
        <v>87.6</v>
      </c>
      <c r="E445" s="39">
        <f>ROUND(D445,1)</f>
        <v>87.6</v>
      </c>
      <c r="F445" s="21">
        <v>0</v>
      </c>
      <c r="G445" s="58">
        <f>ROUND(E445*F445,0)</f>
        <v>0</v>
      </c>
      <c r="I445" s="60"/>
    </row>
    <row r="446" spans="1:9" x14ac:dyDescent="0.2">
      <c r="A446" s="45"/>
      <c r="B446" s="37"/>
      <c r="C446" s="46"/>
      <c r="D446" s="39"/>
      <c r="E446" s="39"/>
      <c r="F446" s="21"/>
      <c r="G446" s="58"/>
      <c r="I446" s="60"/>
    </row>
    <row r="447" spans="1:9" s="70" customFormat="1" x14ac:dyDescent="0.2">
      <c r="A447" s="65"/>
      <c r="B447" s="66" t="s">
        <v>8</v>
      </c>
      <c r="C447" s="67"/>
      <c r="D447" s="68"/>
      <c r="E447" s="68"/>
      <c r="F447" s="121"/>
      <c r="G447" s="69">
        <f>+SUM(G431:G446)</f>
        <v>0</v>
      </c>
      <c r="I447" s="44"/>
    </row>
    <row r="448" spans="1:9" x14ac:dyDescent="0.2">
      <c r="A448" s="45"/>
      <c r="B448" s="37"/>
      <c r="C448" s="46"/>
      <c r="D448" s="39"/>
      <c r="E448" s="39"/>
      <c r="F448" s="116"/>
      <c r="G448" s="40"/>
    </row>
    <row r="451" spans="1:7" x14ac:dyDescent="0.2">
      <c r="A451" s="45"/>
      <c r="B451" s="37"/>
      <c r="C451" s="46"/>
      <c r="D451" s="39"/>
      <c r="E451" s="39"/>
      <c r="F451" s="116"/>
      <c r="G451" s="40"/>
    </row>
  </sheetData>
  <sheetProtection algorithmName="SHA-512" hashValue="zsnaT4L3lPMqy81av6z6VQX+pktKLK7Hqv2uuJDISmycyOcAO0fxVPDDOtwPaeqzzbJ5M7JtXDZRFquDw7Subg==" saltValue="yYf+/WUitF2kbpoXJrWAYA==" spinCount="100000" sheet="1" objects="1" scenarios="1"/>
  <dataConsolidate/>
  <phoneticPr fontId="0" type="noConversion"/>
  <pageMargins left="1.1811023622047245" right="0.59055118110236227" top="0.51181102362204722" bottom="0.94488188976377963" header="0.51181102362204722" footer="0.70866141732283472"/>
  <pageSetup paperSize="9" orientation="portrait" useFirstPageNumber="1" r:id="rId1"/>
  <headerFooter alignWithMargins="0">
    <oddFooter>&amp;C&amp;P</oddFooter>
  </headerFooter>
  <rowBreaks count="19" manualBreakCount="19">
    <brk id="33" max="6" man="1"/>
    <brk id="59" max="6" man="1"/>
    <brk id="78" max="6" man="1"/>
    <brk id="115" max="6" man="1"/>
    <brk id="151" max="6" man="1"/>
    <brk id="177" max="6" man="1"/>
    <brk id="208" max="6" man="1"/>
    <brk id="229" max="6" man="1"/>
    <brk id="236" max="6" man="1"/>
    <brk id="270" max="6" man="1"/>
    <brk id="290" max="6" man="1"/>
    <brk id="299" max="6" man="1"/>
    <brk id="322" max="6" man="1"/>
    <brk id="332" max="6" man="1"/>
    <brk id="350" max="6" man="1"/>
    <brk id="372" max="6" man="1"/>
    <brk id="390" max="6" man="1"/>
    <brk id="420" max="6" man="1"/>
    <brk id="4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2</vt:i4>
      </vt:variant>
    </vt:vector>
  </HeadingPairs>
  <TitlesOfParts>
    <vt:vector size="4" baseType="lpstr">
      <vt:lpstr>R-objekt</vt:lpstr>
      <vt:lpstr>popis</vt:lpstr>
      <vt:lpstr>popis!Področje_tiskanja</vt:lpstr>
      <vt:lpstr>popis!Tiskanje_naslovov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Domen Dežman</cp:lastModifiedBy>
  <cp:lastPrinted>2021-02-08T12:09:55Z</cp:lastPrinted>
  <dcterms:created xsi:type="dcterms:W3CDTF">1997-07-21T11:26:16Z</dcterms:created>
  <dcterms:modified xsi:type="dcterms:W3CDTF">2021-05-04T08:11:29Z</dcterms:modified>
</cp:coreProperties>
</file>